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772" activeTab="1"/>
  </bookViews>
  <sheets>
    <sheet name="Nr 4" sheetId="1" r:id="rId1"/>
    <sheet name="Nr 4a" sheetId="2" r:id="rId2"/>
    <sheet name="Nr 5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<sst xmlns="http://schemas.openxmlformats.org/spreadsheetml/2006/main" count="282" uniqueCount="145">
  <si>
    <t>Lp.</t>
  </si>
  <si>
    <t>w tym</t>
  </si>
  <si>
    <t>w zł</t>
  </si>
  <si>
    <t>Dział</t>
  </si>
  <si>
    <t>Rozdział</t>
  </si>
  <si>
    <t>Wydatki</t>
  </si>
  <si>
    <t>dotacje</t>
  </si>
  <si>
    <t>Przychody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</si>
  <si>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</si>
  <si>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</si>
  <si>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</si>
  <si>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</si>
  <si>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</si>
  <si>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</si>
  <si>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</si>
  <si>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</si>
  <si>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</si>
  <si>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</si>
  <si>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</si>
  <si>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</si>
  <si>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</si>
  <si>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010</t>
  </si>
  <si>
    <t>dochody własne</t>
  </si>
  <si>
    <t>kredyty i pożyczki</t>
  </si>
  <si>
    <t>środki z innych źródeł</t>
  </si>
  <si>
    <t>Wysokość wydatków w roku 2005</t>
  </si>
  <si>
    <t>przedmiotowa</t>
  </si>
  <si>
    <t>celowa na inwestycje</t>
  </si>
  <si>
    <t>Załącznik Nr 4a</t>
  </si>
  <si>
    <t>Zadanie inwestycyjne</t>
  </si>
  <si>
    <t>Razem: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</si>
  <si>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</si>
  <si>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</si>
  <si>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</si>
  <si>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</si>
  <si>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</si>
  <si>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</si>
  <si>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</si>
  <si>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</si>
  <si>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Stan środków obrotowych na 1.01.2004 r.</t>
  </si>
  <si>
    <t>stan środków obrotowych na 31.12.2004 r.</t>
  </si>
  <si>
    <t>Rady Miejskiej w Końskich</t>
  </si>
  <si>
    <t>Grzegorz Wąsik</t>
  </si>
  <si>
    <t>01010</t>
  </si>
  <si>
    <t>Przewodniczący Rady Miejskiej</t>
  </si>
  <si>
    <t>OGÓŁEM</t>
  </si>
  <si>
    <t>Przewodniczącego Rady Miejskiej</t>
  </si>
  <si>
    <t>Budowa sieci wodociągowej wraz z ujęciem wody i przyłaczami dla wsi Wąsosz</t>
  </si>
  <si>
    <t>urząd gminy</t>
  </si>
  <si>
    <t>Razem dział 010</t>
  </si>
  <si>
    <t>600</t>
  </si>
  <si>
    <t>60014</t>
  </si>
  <si>
    <t>60016</t>
  </si>
  <si>
    <t>Budowa ulicy Spokojnej w Końskich</t>
  </si>
  <si>
    <t>Razem dział 600</t>
  </si>
  <si>
    <t>Wykup nieruchomości</t>
  </si>
  <si>
    <t>700</t>
  </si>
  <si>
    <t>70005</t>
  </si>
  <si>
    <t>Razem dział 700</t>
  </si>
  <si>
    <t>750</t>
  </si>
  <si>
    <t>75023</t>
  </si>
  <si>
    <t>Razem dział 750</t>
  </si>
  <si>
    <t>Budowa remizy OSP w Dziebałtowie</t>
  </si>
  <si>
    <t>754</t>
  </si>
  <si>
    <t>75412</t>
  </si>
  <si>
    <t>Razem dział 754</t>
  </si>
  <si>
    <t>801</t>
  </si>
  <si>
    <t>80101</t>
  </si>
  <si>
    <t>Razem dział 801</t>
  </si>
  <si>
    <t>900</t>
  </si>
  <si>
    <t>90001</t>
  </si>
  <si>
    <t>Budowa kanalizacji sanitarnej i wodociągowej w ulicy Polnej</t>
  </si>
  <si>
    <t>Budowa kanalizacji sanitarnej na osiedlu "Browarna"</t>
  </si>
  <si>
    <t>Budowa kanalizacji deszczowej wraz z separatorem we wsi Stadnicka Wola</t>
  </si>
  <si>
    <t>Budowa oczyszczalni scieków w Kornicy - projekt budowlany</t>
  </si>
  <si>
    <t>Budowa oświetlenia ulicznego</t>
  </si>
  <si>
    <t>90015</t>
  </si>
  <si>
    <t>Razem dział 900</t>
  </si>
  <si>
    <t>Budowa sieci wodociągowej wraz z przyłączami dla wsi Małachów</t>
  </si>
  <si>
    <t>Budowa ulicy Kieleckiej realizacja wspólnie ze Świętokrzyskim Zarządem Dróg Wojewódzkich w Kielcach</t>
  </si>
  <si>
    <t>ŚZDW w Kielcach</t>
  </si>
  <si>
    <t>2005</t>
  </si>
  <si>
    <t>2006</t>
  </si>
  <si>
    <t>Budowa drogi gminnej we wsi Stadnicka Wola i Izabelów - etap III</t>
  </si>
  <si>
    <t>2003</t>
  </si>
  <si>
    <t>Budowa ulicy Leśnej</t>
  </si>
  <si>
    <t>Budowa ulicy Klonowej, Jarzębinowej, Akacjowej i Jesionowej wraz z chodnikami, odwodnieneim i oswietleniem</t>
  </si>
  <si>
    <t>Budowa i modernizacja chodników na terenie miasta i gminy</t>
  </si>
  <si>
    <t>Przedłużenie ulicy Zielonej do wsi Dyszów - projekt budowlany</t>
  </si>
  <si>
    <t>2002</t>
  </si>
  <si>
    <t>Modernizacja kotłowni węglowej na gazową wraz z wymianą instalacji c.o. w gimnazjum Nr 2 w Końskicj</t>
  </si>
  <si>
    <t>Budowa kanalizacji sanitarnej wraz z przepompownią ścieków i przyłączami kanalizacyjnymi we wsi Wincentów</t>
  </si>
  <si>
    <t>2004</t>
  </si>
  <si>
    <t>Budowa oczyszczalni ścieków w Kornicy</t>
  </si>
  <si>
    <t>Budowa uzbrojenia technicznego osiedla "Południowe"</t>
  </si>
  <si>
    <t>Budowa kanalizacji sanitarnej wraz z przepompownią ścieków i przyłączami kanalizacyjnymi we wsi Kornica</t>
  </si>
  <si>
    <t>Zakład Energetyki Cieplnej</t>
  </si>
  <si>
    <t>400/40001</t>
  </si>
  <si>
    <t>400/40003</t>
  </si>
  <si>
    <t>Razem</t>
  </si>
  <si>
    <t>Zakład Wodociągów i Kanalizacji</t>
  </si>
  <si>
    <t>400/40002</t>
  </si>
  <si>
    <t>900/90001</t>
  </si>
  <si>
    <t>Zakład-Przedszkola</t>
  </si>
  <si>
    <t>801/80104</t>
  </si>
  <si>
    <t>926/92695</t>
  </si>
  <si>
    <t>Plan przychodów i wydatków zakładów budżetowych na 2004 rok</t>
  </si>
  <si>
    <t>Budowa kanalizacji sanitarnej dla wsi Modliszewice</t>
  </si>
  <si>
    <t>2007</t>
  </si>
  <si>
    <t>Zakup kserokopiarki i budowa sieci komputerowej</t>
  </si>
  <si>
    <t>Informatyzacja miasta i gminy</t>
  </si>
  <si>
    <t>Modernizacja kotłowni węglowej na olejową w Szkole Podstawowej w Dziebałtowie</t>
  </si>
  <si>
    <t>Modernizacja kotłowni węglowej na gazową w Przedszkolu Samorzadowym Nr 2 ul. Partyzantów w Końskich</t>
  </si>
  <si>
    <t>do uchwały Nr XIV/130/2004</t>
  </si>
  <si>
    <t>z dnia 25 marca 2004</t>
  </si>
  <si>
    <t xml:space="preserve">z dnia 25 marca 2004. </t>
  </si>
  <si>
    <t>Załącznik Nr 2</t>
  </si>
  <si>
    <t>Załącznik Nr 3</t>
  </si>
  <si>
    <t>SAPARD 578 012</t>
  </si>
  <si>
    <t>Budowa dróg w Stadnickiej Woli i części Izabelowa</t>
  </si>
  <si>
    <t>Odbudowa zabytkowej kapliczki w Parku Miejskim</t>
  </si>
  <si>
    <t>921</t>
  </si>
  <si>
    <t>Razem dział 921</t>
  </si>
  <si>
    <t>Budowa Sali gimnastycznej na trenie miasta i gminy</t>
  </si>
  <si>
    <t>2008</t>
  </si>
  <si>
    <t xml:space="preserve">  </t>
  </si>
  <si>
    <t>Budowa kanalizacji sanitarnej w ul. Spacerowej</t>
  </si>
  <si>
    <t>Budowa kanalizacji sanitarnej dla wsi Górny Młyn, Czerwony Most, Piła, Pomyków, Koczwara</t>
  </si>
  <si>
    <t>2009</t>
  </si>
  <si>
    <t>Budowa kanlaizacji sanitarnej w ul. I Maja w Końskich</t>
  </si>
  <si>
    <t>Opracowanie koncepcji budowy kanalizacji sanitarnej oraz ulic wraz z odwodnieniem w dzielnicy Stary Młyn</t>
  </si>
  <si>
    <t>Budowa mieszkan socjalnych</t>
  </si>
  <si>
    <t>2010</t>
  </si>
  <si>
    <t>Budowa Zespołu Szkół w Stadnickiej Woli wraz z zakup wyposażenia i pomocy naukowych</t>
  </si>
  <si>
    <t>Budowa chodnika przy ulicy Wojska Polskiego</t>
  </si>
  <si>
    <t>Budowa ulicy Kieleckiej -projekt budowlany</t>
  </si>
  <si>
    <t>Modernizacja budynku przychodni przy ulicy Południowej w Końskich</t>
  </si>
  <si>
    <t>851</t>
  </si>
  <si>
    <t>85195</t>
  </si>
  <si>
    <t>Razem dział 851</t>
  </si>
  <si>
    <t>do uchwały Nr XVI/152/2004.</t>
  </si>
  <si>
    <t>z dnia 29 czerwca 2004</t>
  </si>
  <si>
    <t>do uchwały Nr XVI/152/2004</t>
  </si>
  <si>
    <t>Zakład-Pływalnia Miejska</t>
  </si>
  <si>
    <t>z dnia  25 marca 2004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</si>
</sst>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1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sz val="20"/>
      <name val="Times New Roman CE"/>
      <family val="1"/>
    </font>
    <font>
      <b/>
      <sz val="20"/>
      <name val="Times New Roman CE"/>
      <family val="1"/>
    </font>
    <font>
      <sz val="18"/>
      <name val="Times New Roman CE"/>
      <family val="1"/>
    </font>
    <font>
      <b/>
      <sz val="12"/>
      <name val="Arial CE"/>
      <family val="0"/>
    </font>
    <font>
      <sz val="12"/>
      <name val="Arial CE"/>
      <family val="0"/>
    </font>
    <font>
      <sz val="16"/>
      <name val="Times New Roman CE"/>
      <family val="1"/>
    </font>
    <font>
      <b/>
      <sz val="16"/>
      <name val="Times New Roman CE"/>
      <family val="1"/>
    </font>
    <font>
      <b/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9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0" xfId="0" applyFont="1" applyFill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5" xfId="0" applyFont="1" applyBorder="1" applyAlignment="1">
      <alignment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center"/>
    </xf>
    <xf numFmtId="3" fontId="3" fillId="3" borderId="6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1" fontId="11" fillId="2" borderId="1" xfId="0" applyNumberFormat="1" applyFont="1" applyFill="1" applyBorder="1" applyAlignment="1">
      <alignment/>
    </xf>
    <xf numFmtId="41" fontId="11" fillId="2" borderId="1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41" fontId="10" fillId="0" borderId="4" xfId="0" applyNumberFormat="1" applyFont="1" applyBorder="1" applyAlignment="1">
      <alignment horizontal="center" vertical="center"/>
    </xf>
    <xf numFmtId="41" fontId="10" fillId="0" borderId="4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4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right"/>
    </xf>
    <xf numFmtId="41" fontId="1" fillId="0" borderId="3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8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75" zoomScaleNormal="75" workbookViewId="0" topLeftCell="C1">
      <selection activeCell="H5" sqref="H5"/>
    </sheetView>
  </sheetViews>
  <sheetFormatPr defaultColWidth="9.00390625" defaultRowHeight="12.75"/>
  <cols>
    <col min="1" max="1" width="9.625" style="89" customWidth="1"/>
    <col min="2" max="2" width="49.75390625" style="89" customWidth="1"/>
    <col min="3" max="3" width="19.125" style="89" customWidth="1"/>
    <col min="4" max="4" width="12.125" style="89" customWidth="1"/>
    <col min="5" max="5" width="14.625" style="89" customWidth="1"/>
    <col min="6" max="6" width="14.25390625" style="89" customWidth="1"/>
    <col min="7" max="7" width="17.375" style="89" customWidth="1"/>
    <col min="8" max="8" width="16.625" style="89" customWidth="1"/>
    <col min="9" max="9" width="16.125" style="89" customWidth="1"/>
    <col min="10" max="10" width="19.375" style="89" customWidth="1"/>
    <col min="11" max="16384" width="9.125" style="89" customWidth="1"/>
  </cols>
  <sheetData>
    <row r="1" ht="16.5">
      <c r="H1" s="89" t="s">
        <v>117</v>
      </c>
    </row>
    <row r="2" ht="16.5">
      <c r="H2" s="89" t="s">
        <v>140</v>
      </c>
    </row>
    <row r="3" ht="16.5">
      <c r="H3" s="89" t="s">
        <v>41</v>
      </c>
    </row>
    <row r="4" ht="16.5">
      <c r="H4" s="89" t="s">
        <v>141</v>
      </c>
    </row>
    <row r="6" ht="16.5">
      <c r="H6" s="89" t="s">
        <v>8</v>
      </c>
    </row>
    <row r="7" spans="1:10" ht="16.5" customHeight="1">
      <c r="A7" s="1"/>
      <c r="B7" s="1"/>
      <c r="C7" s="1"/>
      <c r="D7" s="1"/>
      <c r="E7" s="1"/>
      <c r="F7" s="1"/>
      <c r="G7" s="1"/>
      <c r="H7" s="1" t="s">
        <v>113</v>
      </c>
      <c r="I7" s="1"/>
      <c r="J7" s="1"/>
    </row>
    <row r="8" spans="1:10" ht="16.5">
      <c r="A8" s="1"/>
      <c r="B8" s="1"/>
      <c r="C8" s="1"/>
      <c r="D8" s="1"/>
      <c r="E8" s="1"/>
      <c r="F8" s="2"/>
      <c r="G8" s="1"/>
      <c r="H8" s="1" t="s">
        <v>41</v>
      </c>
      <c r="I8" s="1"/>
      <c r="J8" s="1"/>
    </row>
    <row r="9" spans="1:10" ht="16.5">
      <c r="A9" s="1"/>
      <c r="B9" s="1"/>
      <c r="C9" s="1"/>
      <c r="D9" s="1"/>
      <c r="E9" s="1"/>
      <c r="F9" s="1"/>
      <c r="G9" s="1"/>
      <c r="H9" s="1" t="s">
        <v>114</v>
      </c>
      <c r="I9" s="1"/>
      <c r="J9" s="1"/>
    </row>
    <row r="10" spans="1:10" ht="16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>
      <c r="A11" s="115" t="s">
        <v>31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5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6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>
      <c r="A14" s="1"/>
      <c r="B14" s="1"/>
      <c r="C14" s="1"/>
      <c r="D14" s="1"/>
      <c r="E14" s="1"/>
      <c r="F14" s="1"/>
      <c r="G14" s="1"/>
      <c r="H14" s="1"/>
      <c r="I14" s="1"/>
      <c r="J14" s="3" t="s">
        <v>2</v>
      </c>
    </row>
    <row r="15" spans="1:10" s="90" customFormat="1" ht="12.75" customHeight="1">
      <c r="A15" s="116" t="s">
        <v>0</v>
      </c>
      <c r="B15" s="116" t="s">
        <v>29</v>
      </c>
      <c r="C15" s="116" t="s">
        <v>10</v>
      </c>
      <c r="D15" s="116" t="s">
        <v>3</v>
      </c>
      <c r="E15" s="116" t="s">
        <v>4</v>
      </c>
      <c r="F15" s="116" t="s">
        <v>33</v>
      </c>
      <c r="G15" s="124" t="s">
        <v>32</v>
      </c>
      <c r="H15" s="125"/>
      <c r="I15" s="125"/>
      <c r="J15" s="126"/>
    </row>
    <row r="16" spans="1:10" s="90" customFormat="1" ht="31.5">
      <c r="A16" s="117"/>
      <c r="B16" s="117"/>
      <c r="C16" s="117"/>
      <c r="D16" s="117"/>
      <c r="E16" s="122"/>
      <c r="F16" s="117"/>
      <c r="G16" s="55" t="s">
        <v>22</v>
      </c>
      <c r="H16" s="55" t="s">
        <v>6</v>
      </c>
      <c r="I16" s="55" t="s">
        <v>23</v>
      </c>
      <c r="J16" s="55" t="s">
        <v>24</v>
      </c>
    </row>
    <row r="17" spans="1:10" s="91" customFormat="1" ht="16.5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</row>
    <row r="18" spans="1:10" ht="31.5">
      <c r="A18" s="57">
        <v>1</v>
      </c>
      <c r="B18" s="58" t="s">
        <v>47</v>
      </c>
      <c r="C18" s="59" t="s">
        <v>48</v>
      </c>
      <c r="D18" s="60" t="s">
        <v>21</v>
      </c>
      <c r="E18" s="61" t="s">
        <v>43</v>
      </c>
      <c r="F18" s="62">
        <v>2104243</v>
      </c>
      <c r="G18" s="62">
        <v>1526231</v>
      </c>
      <c r="H18" s="63"/>
      <c r="I18" s="62"/>
      <c r="J18" s="63" t="s">
        <v>118</v>
      </c>
    </row>
    <row r="19" spans="1:10" s="92" customFormat="1" ht="16.5">
      <c r="A19" s="64"/>
      <c r="B19" s="65" t="s">
        <v>49</v>
      </c>
      <c r="C19" s="65"/>
      <c r="D19" s="66"/>
      <c r="E19" s="67"/>
      <c r="F19" s="68">
        <f>F18</f>
        <v>2104243</v>
      </c>
      <c r="G19" s="68">
        <f>G18</f>
        <v>1526231</v>
      </c>
      <c r="H19" s="68">
        <f>H18</f>
        <v>0</v>
      </c>
      <c r="I19" s="68">
        <v>0</v>
      </c>
      <c r="J19" s="69">
        <v>578012</v>
      </c>
    </row>
    <row r="20" spans="1:10" ht="16.5">
      <c r="A20" s="70">
        <v>2</v>
      </c>
      <c r="B20" s="71" t="s">
        <v>135</v>
      </c>
      <c r="C20" s="72" t="s">
        <v>48</v>
      </c>
      <c r="D20" s="73" t="s">
        <v>50</v>
      </c>
      <c r="E20" s="74" t="s">
        <v>51</v>
      </c>
      <c r="F20" s="75">
        <v>100000</v>
      </c>
      <c r="G20" s="75">
        <v>100000</v>
      </c>
      <c r="H20" s="75"/>
      <c r="I20" s="75"/>
      <c r="J20" s="76"/>
    </row>
    <row r="21" spans="1:10" ht="16.5">
      <c r="A21" s="70">
        <v>3</v>
      </c>
      <c r="B21" s="71" t="s">
        <v>119</v>
      </c>
      <c r="C21" s="72" t="s">
        <v>48</v>
      </c>
      <c r="D21" s="73" t="s">
        <v>50</v>
      </c>
      <c r="E21" s="74" t="s">
        <v>52</v>
      </c>
      <c r="F21" s="75">
        <v>800000</v>
      </c>
      <c r="G21" s="75">
        <v>800000</v>
      </c>
      <c r="H21" s="75"/>
      <c r="I21" s="75"/>
      <c r="J21" s="76"/>
    </row>
    <row r="22" spans="1:10" ht="16.5">
      <c r="A22" s="70">
        <v>4</v>
      </c>
      <c r="B22" s="71" t="s">
        <v>53</v>
      </c>
      <c r="C22" s="72" t="s">
        <v>48</v>
      </c>
      <c r="D22" s="73" t="s">
        <v>50</v>
      </c>
      <c r="E22" s="74" t="s">
        <v>52</v>
      </c>
      <c r="F22" s="75">
        <v>551220</v>
      </c>
      <c r="G22" s="75">
        <v>551220</v>
      </c>
      <c r="H22" s="75"/>
      <c r="I22" s="75"/>
      <c r="J22" s="76"/>
    </row>
    <row r="23" spans="1:10" ht="16.5">
      <c r="A23" s="70">
        <v>5</v>
      </c>
      <c r="B23" s="71" t="s">
        <v>134</v>
      </c>
      <c r="C23" s="72" t="s">
        <v>48</v>
      </c>
      <c r="D23" s="73" t="s">
        <v>50</v>
      </c>
      <c r="E23" s="74" t="s">
        <v>52</v>
      </c>
      <c r="F23" s="75">
        <v>35000</v>
      </c>
      <c r="G23" s="75">
        <v>35000</v>
      </c>
      <c r="H23" s="75"/>
      <c r="I23" s="75"/>
      <c r="J23" s="76"/>
    </row>
    <row r="24" spans="1:10" s="92" customFormat="1" ht="16.5">
      <c r="A24" s="64"/>
      <c r="B24" s="77" t="s">
        <v>54</v>
      </c>
      <c r="C24" s="78"/>
      <c r="D24" s="79"/>
      <c r="E24" s="80"/>
      <c r="F24" s="68">
        <f>SUM(F20:F23)</f>
        <v>1486220</v>
      </c>
      <c r="G24" s="68">
        <f>SUM(G20:G23)</f>
        <v>1486220</v>
      </c>
      <c r="H24" s="68">
        <f>SUM(H20:H22)</f>
        <v>0</v>
      </c>
      <c r="I24" s="68">
        <f>SUM(I20:I22)</f>
        <v>0</v>
      </c>
      <c r="J24" s="68"/>
    </row>
    <row r="25" spans="1:10" ht="16.5">
      <c r="A25" s="70">
        <v>6</v>
      </c>
      <c r="B25" s="71" t="s">
        <v>55</v>
      </c>
      <c r="C25" s="72" t="s">
        <v>48</v>
      </c>
      <c r="D25" s="73" t="s">
        <v>56</v>
      </c>
      <c r="E25" s="74" t="s">
        <v>57</v>
      </c>
      <c r="F25" s="75">
        <v>1140000</v>
      </c>
      <c r="G25" s="75">
        <v>1140000</v>
      </c>
      <c r="H25" s="75"/>
      <c r="I25" s="75"/>
      <c r="J25" s="76"/>
    </row>
    <row r="26" spans="1:10" s="92" customFormat="1" ht="16.5">
      <c r="A26" s="121" t="s">
        <v>58</v>
      </c>
      <c r="B26" s="121"/>
      <c r="C26" s="65"/>
      <c r="D26" s="66"/>
      <c r="E26" s="67"/>
      <c r="F26" s="68">
        <f>F25</f>
        <v>1140000</v>
      </c>
      <c r="G26" s="68">
        <f>G25</f>
        <v>1140000</v>
      </c>
      <c r="H26" s="68">
        <f>H25</f>
        <v>0</v>
      </c>
      <c r="I26" s="68">
        <f>I25</f>
        <v>0</v>
      </c>
      <c r="J26" s="68">
        <f>J25</f>
        <v>0</v>
      </c>
    </row>
    <row r="27" spans="1:10" ht="16.5">
      <c r="A27" s="81">
        <v>7</v>
      </c>
      <c r="B27" s="82" t="s">
        <v>109</v>
      </c>
      <c r="C27" s="72" t="s">
        <v>48</v>
      </c>
      <c r="D27" s="73" t="s">
        <v>59</v>
      </c>
      <c r="E27" s="74" t="s">
        <v>60</v>
      </c>
      <c r="F27" s="75">
        <v>41292</v>
      </c>
      <c r="G27" s="75">
        <v>41292</v>
      </c>
      <c r="H27" s="75"/>
      <c r="I27" s="75"/>
      <c r="J27" s="76"/>
    </row>
    <row r="28" spans="1:10" s="92" customFormat="1" ht="16.5">
      <c r="A28" s="78"/>
      <c r="B28" s="83" t="s">
        <v>61</v>
      </c>
      <c r="C28" s="65"/>
      <c r="D28" s="66"/>
      <c r="E28" s="67"/>
      <c r="F28" s="68">
        <f>F27</f>
        <v>41292</v>
      </c>
      <c r="G28" s="68">
        <f>G27</f>
        <v>41292</v>
      </c>
      <c r="H28" s="68">
        <f>H27</f>
        <v>0</v>
      </c>
      <c r="I28" s="68">
        <f>I27</f>
        <v>0</v>
      </c>
      <c r="J28" s="68">
        <f>J27</f>
        <v>0</v>
      </c>
    </row>
    <row r="29" spans="1:10" ht="16.5">
      <c r="A29" s="81">
        <v>8</v>
      </c>
      <c r="B29" s="82" t="s">
        <v>62</v>
      </c>
      <c r="C29" s="72" t="s">
        <v>48</v>
      </c>
      <c r="D29" s="73" t="s">
        <v>63</v>
      </c>
      <c r="E29" s="74" t="s">
        <v>64</v>
      </c>
      <c r="F29" s="75">
        <v>50000</v>
      </c>
      <c r="G29" s="75">
        <v>50000</v>
      </c>
      <c r="H29" s="75"/>
      <c r="I29" s="75"/>
      <c r="J29" s="76"/>
    </row>
    <row r="30" spans="1:10" s="92" customFormat="1" ht="16.5">
      <c r="A30" s="84"/>
      <c r="B30" s="83" t="s">
        <v>65</v>
      </c>
      <c r="C30" s="65"/>
      <c r="D30" s="66"/>
      <c r="E30" s="67"/>
      <c r="F30" s="68">
        <f>F29</f>
        <v>50000</v>
      </c>
      <c r="G30" s="68">
        <f>G29</f>
        <v>50000</v>
      </c>
      <c r="H30" s="68">
        <f>H29</f>
        <v>0</v>
      </c>
      <c r="I30" s="68">
        <f>I29</f>
        <v>0</v>
      </c>
      <c r="J30" s="68">
        <f>J29</f>
        <v>0</v>
      </c>
    </row>
    <row r="31" spans="1:10" ht="31.5">
      <c r="A31" s="81">
        <v>9</v>
      </c>
      <c r="B31" s="85" t="s">
        <v>111</v>
      </c>
      <c r="C31" s="72" t="s">
        <v>48</v>
      </c>
      <c r="D31" s="73" t="s">
        <v>66</v>
      </c>
      <c r="E31" s="74" t="s">
        <v>67</v>
      </c>
      <c r="F31" s="75">
        <v>201500</v>
      </c>
      <c r="G31" s="75">
        <v>89000</v>
      </c>
      <c r="H31" s="75"/>
      <c r="I31" s="75">
        <v>112500</v>
      </c>
      <c r="J31" s="76"/>
    </row>
    <row r="32" spans="1:10" s="92" customFormat="1" ht="16.5">
      <c r="A32" s="84"/>
      <c r="B32" s="86" t="s">
        <v>68</v>
      </c>
      <c r="C32" s="65"/>
      <c r="D32" s="66"/>
      <c r="E32" s="67"/>
      <c r="F32" s="68">
        <v>201500</v>
      </c>
      <c r="G32" s="68">
        <f>G31</f>
        <v>89000</v>
      </c>
      <c r="H32" s="68">
        <f>H31</f>
        <v>0</v>
      </c>
      <c r="I32" s="68">
        <f>I31</f>
        <v>112500</v>
      </c>
      <c r="J32" s="68">
        <f>J31</f>
        <v>0</v>
      </c>
    </row>
    <row r="33" spans="1:10" s="100" customFormat="1" ht="31.5">
      <c r="A33" s="98">
        <v>10</v>
      </c>
      <c r="B33" s="101" t="s">
        <v>136</v>
      </c>
      <c r="C33" s="102" t="s">
        <v>48</v>
      </c>
      <c r="D33" s="103" t="s">
        <v>137</v>
      </c>
      <c r="E33" s="104" t="s">
        <v>138</v>
      </c>
      <c r="F33" s="105">
        <v>264970</v>
      </c>
      <c r="G33" s="105">
        <v>264970</v>
      </c>
      <c r="H33" s="99"/>
      <c r="I33" s="99"/>
      <c r="J33" s="99"/>
    </row>
    <row r="34" spans="1:10" s="92" customFormat="1" ht="16.5">
      <c r="A34" s="84"/>
      <c r="B34" s="86" t="s">
        <v>139</v>
      </c>
      <c r="C34" s="65"/>
      <c r="D34" s="66"/>
      <c r="E34" s="67"/>
      <c r="F34" s="68">
        <f>F33</f>
        <v>264970</v>
      </c>
      <c r="G34" s="68">
        <f>G33</f>
        <v>264970</v>
      </c>
      <c r="H34" s="68"/>
      <c r="I34" s="68"/>
      <c r="J34" s="68"/>
    </row>
    <row r="35" spans="1:10" ht="31.5">
      <c r="A35" s="81">
        <v>11</v>
      </c>
      <c r="B35" s="85" t="s">
        <v>71</v>
      </c>
      <c r="C35" s="72" t="s">
        <v>48</v>
      </c>
      <c r="D35" s="73" t="s">
        <v>69</v>
      </c>
      <c r="E35" s="74" t="s">
        <v>70</v>
      </c>
      <c r="F35" s="75">
        <v>1250000</v>
      </c>
      <c r="G35" s="75">
        <v>593500</v>
      </c>
      <c r="H35" s="75">
        <v>0</v>
      </c>
      <c r="I35" s="75">
        <v>656500</v>
      </c>
      <c r="J35" s="76"/>
    </row>
    <row r="36" spans="1:10" ht="16.5">
      <c r="A36" s="81">
        <v>12</v>
      </c>
      <c r="B36" s="85" t="s">
        <v>72</v>
      </c>
      <c r="C36" s="72" t="s">
        <v>48</v>
      </c>
      <c r="D36" s="73" t="s">
        <v>69</v>
      </c>
      <c r="E36" s="74" t="s">
        <v>70</v>
      </c>
      <c r="F36" s="75">
        <v>770754</v>
      </c>
      <c r="G36" s="75">
        <v>320954</v>
      </c>
      <c r="H36" s="75">
        <v>134360</v>
      </c>
      <c r="I36" s="75">
        <v>215440</v>
      </c>
      <c r="J36" s="76">
        <v>100000</v>
      </c>
    </row>
    <row r="37" spans="1:10" ht="31.5">
      <c r="A37" s="81">
        <v>13</v>
      </c>
      <c r="B37" s="85" t="s">
        <v>73</v>
      </c>
      <c r="C37" s="72" t="s">
        <v>48</v>
      </c>
      <c r="D37" s="73" t="s">
        <v>69</v>
      </c>
      <c r="E37" s="74" t="s">
        <v>70</v>
      </c>
      <c r="F37" s="75">
        <v>452821</v>
      </c>
      <c r="G37" s="75">
        <v>452821</v>
      </c>
      <c r="H37" s="75"/>
      <c r="I37" s="75"/>
      <c r="J37" s="76"/>
    </row>
    <row r="38" spans="1:10" ht="31.5">
      <c r="A38" s="81">
        <v>14</v>
      </c>
      <c r="B38" s="85" t="s">
        <v>74</v>
      </c>
      <c r="C38" s="72" t="s">
        <v>48</v>
      </c>
      <c r="D38" s="73" t="s">
        <v>69</v>
      </c>
      <c r="E38" s="74" t="s">
        <v>70</v>
      </c>
      <c r="F38" s="75">
        <v>165000</v>
      </c>
      <c r="G38" s="75">
        <v>165000</v>
      </c>
      <c r="H38" s="75"/>
      <c r="I38" s="75"/>
      <c r="J38" s="76"/>
    </row>
    <row r="39" spans="1:10" ht="16.5">
      <c r="A39" s="81">
        <v>15</v>
      </c>
      <c r="B39" s="85" t="s">
        <v>75</v>
      </c>
      <c r="C39" s="72" t="s">
        <v>48</v>
      </c>
      <c r="D39" s="73" t="s">
        <v>69</v>
      </c>
      <c r="E39" s="74" t="s">
        <v>76</v>
      </c>
      <c r="F39" s="75">
        <v>33000</v>
      </c>
      <c r="G39" s="75">
        <v>33000</v>
      </c>
      <c r="H39" s="75"/>
      <c r="I39" s="75"/>
      <c r="J39" s="76"/>
    </row>
    <row r="40" spans="1:10" s="92" customFormat="1" ht="16.5">
      <c r="A40" s="84"/>
      <c r="B40" s="77" t="s">
        <v>77</v>
      </c>
      <c r="C40" s="65"/>
      <c r="D40" s="66"/>
      <c r="E40" s="87"/>
      <c r="F40" s="68">
        <f>SUM(F35:F39)</f>
        <v>2671575</v>
      </c>
      <c r="G40" s="68">
        <f>SUM(G35:G39)</f>
        <v>1565275</v>
      </c>
      <c r="H40" s="68">
        <f>SUM(H35:H39)</f>
        <v>134360</v>
      </c>
      <c r="I40" s="68">
        <f>SUM(I35:I39)</f>
        <v>871940</v>
      </c>
      <c r="J40" s="68">
        <f>SUM(J35:J39)</f>
        <v>100000</v>
      </c>
    </row>
    <row r="41" spans="1:10" s="93" customFormat="1" ht="17.25" thickBot="1">
      <c r="A41" s="88"/>
      <c r="B41" s="118" t="s">
        <v>45</v>
      </c>
      <c r="C41" s="119"/>
      <c r="D41" s="119"/>
      <c r="E41" s="120"/>
      <c r="F41" s="30">
        <f>F19+F24+F26+F28+F30+F32+F34+F40</f>
        <v>7959800</v>
      </c>
      <c r="G41" s="30">
        <f>G19+G24+G26+G28+G30+G32+G34+G40</f>
        <v>6162988</v>
      </c>
      <c r="H41" s="30">
        <f>H19+H24+H26+H28+H30+H32+H34+H40</f>
        <v>134360</v>
      </c>
      <c r="I41" s="30">
        <f>I19+I24+I26+I28+I30+I32+I34+I40</f>
        <v>984440</v>
      </c>
      <c r="J41" s="30">
        <f>J19+J24+J26+J28+J30+J32+J34+J40</f>
        <v>678012</v>
      </c>
    </row>
    <row r="43" ht="16.5">
      <c r="I43" s="91"/>
    </row>
    <row r="44" ht="16.5">
      <c r="I44" s="91" t="s">
        <v>46</v>
      </c>
    </row>
    <row r="46" spans="8:10" ht="16.5">
      <c r="H46" s="123" t="s">
        <v>42</v>
      </c>
      <c r="I46" s="123"/>
      <c r="J46" s="123"/>
    </row>
  </sheetData>
  <mergeCells count="11">
    <mergeCell ref="H46:J46"/>
    <mergeCell ref="G15:J15"/>
    <mergeCell ref="A11:J12"/>
    <mergeCell ref="D15:D16"/>
    <mergeCell ref="B41:E41"/>
    <mergeCell ref="A26:B26"/>
    <mergeCell ref="F15:F16"/>
    <mergeCell ref="E15:E16"/>
    <mergeCell ref="A15:A16"/>
    <mergeCell ref="B15:B16"/>
    <mergeCell ref="C15:C16"/>
  </mergeCells>
  <printOptions/>
  <pageMargins left="1.15" right="0.2755905511811024" top="0.3937007874015748" bottom="0.7874015748031497" header="0.3937007874015748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60" zoomScaleNormal="50" workbookViewId="0" topLeftCell="E1">
      <selection activeCell="K10" sqref="K10"/>
    </sheetView>
  </sheetViews>
  <sheetFormatPr defaultColWidth="9.00390625" defaultRowHeight="12.75"/>
  <cols>
    <col min="1" max="1" width="4.375" style="1" customWidth="1"/>
    <col min="2" max="2" width="75.75390625" style="1" customWidth="1"/>
    <col min="3" max="3" width="26.625" style="1" customWidth="1"/>
    <col min="4" max="4" width="12.00390625" style="1" customWidth="1"/>
    <col min="5" max="5" width="16.00390625" style="1" customWidth="1"/>
    <col min="6" max="6" width="25.00390625" style="1" customWidth="1"/>
    <col min="7" max="7" width="24.875" style="1" customWidth="1"/>
    <col min="8" max="8" width="22.75390625" style="1" customWidth="1"/>
    <col min="9" max="9" width="24.00390625" style="1" customWidth="1"/>
    <col min="10" max="10" width="17.875" style="1" customWidth="1"/>
    <col min="11" max="11" width="28.375" style="1" customWidth="1"/>
    <col min="12" max="12" width="22.125" style="1" customWidth="1"/>
    <col min="13" max="13" width="31.25390625" style="1" customWidth="1"/>
    <col min="14" max="14" width="37.875" style="1" customWidth="1"/>
    <col min="15" max="16384" width="9.125" style="1" customWidth="1"/>
  </cols>
  <sheetData>
    <row r="1" ht="20.25">
      <c r="K1" s="95" t="s">
        <v>8</v>
      </c>
    </row>
    <row r="2" ht="20.25">
      <c r="K2" s="95" t="s">
        <v>142</v>
      </c>
    </row>
    <row r="3" ht="20.25">
      <c r="K3" s="95" t="s">
        <v>41</v>
      </c>
    </row>
    <row r="4" ht="20.25">
      <c r="K4" s="95" t="s">
        <v>141</v>
      </c>
    </row>
    <row r="5" ht="20.25">
      <c r="K5" s="95"/>
    </row>
    <row r="6" ht="20.25">
      <c r="K6" s="95" t="s">
        <v>28</v>
      </c>
    </row>
    <row r="7" ht="16.5" customHeight="1">
      <c r="K7" s="95" t="s">
        <v>113</v>
      </c>
    </row>
    <row r="8" spans="7:11" ht="20.25">
      <c r="G8" s="2"/>
      <c r="K8" s="95" t="s">
        <v>41</v>
      </c>
    </row>
    <row r="9" spans="4:11" ht="27.75" customHeight="1">
      <c r="D9" s="94" t="s">
        <v>9</v>
      </c>
      <c r="K9" s="95" t="s">
        <v>144</v>
      </c>
    </row>
    <row r="10" ht="22.5" customHeight="1"/>
    <row r="11" spans="1:14" ht="1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s="9" customFormat="1" ht="20.25">
      <c r="A13" s="127" t="s">
        <v>0</v>
      </c>
      <c r="B13" s="127" t="s">
        <v>34</v>
      </c>
      <c r="C13" s="127" t="s">
        <v>10</v>
      </c>
      <c r="D13" s="127" t="s">
        <v>3</v>
      </c>
      <c r="E13" s="130" t="s">
        <v>11</v>
      </c>
      <c r="F13" s="131"/>
      <c r="G13" s="127" t="s">
        <v>12</v>
      </c>
      <c r="H13" s="127" t="s">
        <v>13</v>
      </c>
      <c r="I13" s="133" t="s">
        <v>37</v>
      </c>
      <c r="J13" s="134"/>
      <c r="K13" s="134"/>
      <c r="L13" s="135"/>
      <c r="M13" s="127" t="s">
        <v>25</v>
      </c>
      <c r="N13" s="127" t="s">
        <v>38</v>
      </c>
    </row>
    <row r="14" spans="1:14" s="9" customFormat="1" ht="100.5" customHeight="1">
      <c r="A14" s="128"/>
      <c r="B14" s="128"/>
      <c r="C14" s="128"/>
      <c r="D14" s="128"/>
      <c r="E14" s="97" t="s">
        <v>35</v>
      </c>
      <c r="F14" s="97" t="s">
        <v>36</v>
      </c>
      <c r="G14" s="128"/>
      <c r="H14" s="128"/>
      <c r="I14" s="96" t="s">
        <v>22</v>
      </c>
      <c r="J14" s="96" t="s">
        <v>6</v>
      </c>
      <c r="K14" s="96" t="s">
        <v>23</v>
      </c>
      <c r="L14" s="96" t="s">
        <v>24</v>
      </c>
      <c r="M14" s="128"/>
      <c r="N14" s="128"/>
    </row>
    <row r="15" spans="1:14" s="6" customFormat="1" ht="11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</row>
    <row r="16" spans="1:14" s="2" customFormat="1" ht="50.25" customHeight="1">
      <c r="A16" s="16">
        <v>1</v>
      </c>
      <c r="B16" s="31" t="s">
        <v>78</v>
      </c>
      <c r="C16" s="32" t="s">
        <v>48</v>
      </c>
      <c r="D16" s="33" t="s">
        <v>21</v>
      </c>
      <c r="E16" s="33">
        <v>2005</v>
      </c>
      <c r="F16" s="33">
        <v>2006</v>
      </c>
      <c r="G16" s="34">
        <v>2497769</v>
      </c>
      <c r="H16" s="34"/>
      <c r="I16" s="34"/>
      <c r="J16" s="34"/>
      <c r="K16" s="34"/>
      <c r="L16" s="34"/>
      <c r="M16" s="34">
        <v>1497769</v>
      </c>
      <c r="N16" s="34">
        <v>1000000</v>
      </c>
    </row>
    <row r="17" spans="1:14" s="19" customFormat="1" ht="59.25" customHeight="1">
      <c r="A17" s="20"/>
      <c r="B17" s="35" t="s">
        <v>49</v>
      </c>
      <c r="C17" s="36"/>
      <c r="D17" s="37"/>
      <c r="E17" s="37"/>
      <c r="F17" s="37"/>
      <c r="G17" s="38">
        <f>SUM(G16)</f>
        <v>2497769</v>
      </c>
      <c r="H17" s="39">
        <f>H16</f>
        <v>0</v>
      </c>
      <c r="I17" s="39">
        <f aca="true" t="shared" si="0" ref="I17:N17">I16</f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1497769</v>
      </c>
      <c r="N17" s="39">
        <f t="shared" si="0"/>
        <v>1000000</v>
      </c>
    </row>
    <row r="18" spans="1:14" s="15" customFormat="1" ht="78" customHeight="1">
      <c r="A18" s="17">
        <v>2</v>
      </c>
      <c r="B18" s="40" t="s">
        <v>79</v>
      </c>
      <c r="C18" s="40" t="s">
        <v>80</v>
      </c>
      <c r="D18" s="41" t="s">
        <v>50</v>
      </c>
      <c r="E18" s="41" t="s">
        <v>81</v>
      </c>
      <c r="F18" s="41" t="s">
        <v>82</v>
      </c>
      <c r="G18" s="42">
        <v>14000000</v>
      </c>
      <c r="H18" s="43"/>
      <c r="I18" s="43"/>
      <c r="J18" s="43"/>
      <c r="K18" s="43"/>
      <c r="L18" s="44"/>
      <c r="M18" s="43">
        <v>7000000</v>
      </c>
      <c r="N18" s="43">
        <v>7000000</v>
      </c>
    </row>
    <row r="19" spans="1:14" s="15" customFormat="1" ht="52.5" customHeight="1">
      <c r="A19" s="16">
        <v>3</v>
      </c>
      <c r="B19" s="31" t="s">
        <v>83</v>
      </c>
      <c r="C19" s="32" t="s">
        <v>48</v>
      </c>
      <c r="D19" s="33" t="s">
        <v>50</v>
      </c>
      <c r="E19" s="33" t="s">
        <v>84</v>
      </c>
      <c r="F19" s="33" t="s">
        <v>81</v>
      </c>
      <c r="G19" s="34">
        <v>184000</v>
      </c>
      <c r="H19" s="34"/>
      <c r="I19" s="34"/>
      <c r="J19" s="34"/>
      <c r="K19" s="34"/>
      <c r="L19" s="34"/>
      <c r="M19" s="34">
        <v>184000</v>
      </c>
      <c r="N19" s="34"/>
    </row>
    <row r="20" spans="1:14" s="15" customFormat="1" ht="41.25" customHeight="1">
      <c r="A20" s="16">
        <v>4</v>
      </c>
      <c r="B20" s="31" t="s">
        <v>85</v>
      </c>
      <c r="C20" s="32" t="s">
        <v>48</v>
      </c>
      <c r="D20" s="33" t="s">
        <v>50</v>
      </c>
      <c r="E20" s="33" t="s">
        <v>84</v>
      </c>
      <c r="F20" s="33" t="s">
        <v>81</v>
      </c>
      <c r="G20" s="34">
        <v>4606696</v>
      </c>
      <c r="H20" s="34">
        <v>30000</v>
      </c>
      <c r="I20" s="34">
        <v>30000</v>
      </c>
      <c r="J20" s="34"/>
      <c r="K20" s="34"/>
      <c r="L20" s="34"/>
      <c r="M20" s="34">
        <v>3606696</v>
      </c>
      <c r="N20" s="34"/>
    </row>
    <row r="21" spans="1:14" s="15" customFormat="1" ht="75.75" customHeight="1">
      <c r="A21" s="16">
        <v>5</v>
      </c>
      <c r="B21" s="31" t="s">
        <v>86</v>
      </c>
      <c r="C21" s="32" t="s">
        <v>48</v>
      </c>
      <c r="D21" s="33" t="s">
        <v>50</v>
      </c>
      <c r="E21" s="33" t="s">
        <v>84</v>
      </c>
      <c r="F21" s="33" t="s">
        <v>81</v>
      </c>
      <c r="G21" s="34">
        <v>3163302</v>
      </c>
      <c r="H21" s="34">
        <v>1000000</v>
      </c>
      <c r="I21" s="34">
        <v>1000000</v>
      </c>
      <c r="J21" s="34"/>
      <c r="K21" s="34"/>
      <c r="L21" s="34"/>
      <c r="M21" s="34">
        <v>2252102</v>
      </c>
      <c r="N21" s="34"/>
    </row>
    <row r="22" spans="1:14" s="15" customFormat="1" ht="48.75" customHeight="1">
      <c r="A22" s="16">
        <v>6</v>
      </c>
      <c r="B22" s="31" t="s">
        <v>87</v>
      </c>
      <c r="C22" s="32" t="s">
        <v>48</v>
      </c>
      <c r="D22" s="33" t="s">
        <v>50</v>
      </c>
      <c r="E22" s="33" t="s">
        <v>81</v>
      </c>
      <c r="F22" s="33" t="s">
        <v>82</v>
      </c>
      <c r="G22" s="34">
        <v>200000</v>
      </c>
      <c r="H22" s="34"/>
      <c r="I22" s="34"/>
      <c r="J22" s="34"/>
      <c r="K22" s="34"/>
      <c r="L22" s="34"/>
      <c r="M22" s="34">
        <v>100000</v>
      </c>
      <c r="N22" s="34">
        <v>100000</v>
      </c>
    </row>
    <row r="23" spans="1:14" s="15" customFormat="1" ht="60" customHeight="1">
      <c r="A23" s="16">
        <v>7</v>
      </c>
      <c r="B23" s="31" t="s">
        <v>88</v>
      </c>
      <c r="C23" s="32" t="s">
        <v>48</v>
      </c>
      <c r="D23" s="33" t="s">
        <v>50</v>
      </c>
      <c r="E23" s="33" t="s">
        <v>82</v>
      </c>
      <c r="F23" s="33" t="s">
        <v>82</v>
      </c>
      <c r="G23" s="34">
        <v>200000</v>
      </c>
      <c r="H23" s="34"/>
      <c r="I23" s="34"/>
      <c r="J23" s="34"/>
      <c r="K23" s="34"/>
      <c r="L23" s="34"/>
      <c r="M23" s="34"/>
      <c r="N23" s="34">
        <v>200000</v>
      </c>
    </row>
    <row r="24" spans="1:14" s="19" customFormat="1" ht="33.75" customHeight="1">
      <c r="A24" s="18"/>
      <c r="B24" s="35" t="s">
        <v>54</v>
      </c>
      <c r="C24" s="36"/>
      <c r="D24" s="37"/>
      <c r="E24" s="37"/>
      <c r="F24" s="37"/>
      <c r="G24" s="39">
        <f>SUM(G18:G23)</f>
        <v>22353998</v>
      </c>
      <c r="H24" s="39">
        <f aca="true" t="shared" si="1" ref="H24:N24">SUM(H18:H23)</f>
        <v>1030000</v>
      </c>
      <c r="I24" s="39">
        <f t="shared" si="1"/>
        <v>1030000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13142798</v>
      </c>
      <c r="N24" s="39">
        <f t="shared" si="1"/>
        <v>7300000</v>
      </c>
    </row>
    <row r="25" spans="1:14" s="28" customFormat="1" ht="33.75" customHeight="1">
      <c r="A25" s="27">
        <v>8</v>
      </c>
      <c r="B25" s="45" t="s">
        <v>110</v>
      </c>
      <c r="C25" s="46" t="s">
        <v>48</v>
      </c>
      <c r="D25" s="47" t="s">
        <v>59</v>
      </c>
      <c r="E25" s="47" t="s">
        <v>92</v>
      </c>
      <c r="F25" s="47" t="s">
        <v>82</v>
      </c>
      <c r="G25" s="48">
        <v>250000</v>
      </c>
      <c r="H25" s="48">
        <v>50000</v>
      </c>
      <c r="I25" s="48">
        <v>50000</v>
      </c>
      <c r="J25" s="48"/>
      <c r="K25" s="48"/>
      <c r="L25" s="48"/>
      <c r="M25" s="48">
        <v>100000</v>
      </c>
      <c r="N25" s="48">
        <v>100000</v>
      </c>
    </row>
    <row r="26" spans="1:14" s="28" customFormat="1" ht="33.75" customHeight="1">
      <c r="A26" s="18"/>
      <c r="B26" s="35" t="s">
        <v>61</v>
      </c>
      <c r="C26" s="36"/>
      <c r="D26" s="37"/>
      <c r="E26" s="37"/>
      <c r="F26" s="37"/>
      <c r="G26" s="39">
        <f>G25</f>
        <v>250000</v>
      </c>
      <c r="H26" s="39">
        <f aca="true" t="shared" si="2" ref="H26:N26">H25</f>
        <v>50000</v>
      </c>
      <c r="I26" s="39">
        <f t="shared" si="2"/>
        <v>50000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100000</v>
      </c>
      <c r="N26" s="39">
        <f t="shared" si="2"/>
        <v>100000</v>
      </c>
    </row>
    <row r="27" spans="1:14" s="15" customFormat="1" ht="66" customHeight="1">
      <c r="A27" s="16">
        <v>9</v>
      </c>
      <c r="B27" s="31" t="s">
        <v>133</v>
      </c>
      <c r="C27" s="32" t="s">
        <v>48</v>
      </c>
      <c r="D27" s="33" t="s">
        <v>66</v>
      </c>
      <c r="E27" s="33" t="s">
        <v>89</v>
      </c>
      <c r="F27" s="33" t="s">
        <v>81</v>
      </c>
      <c r="G27" s="34">
        <v>11562959</v>
      </c>
      <c r="H27" s="34">
        <v>4773796</v>
      </c>
      <c r="I27" s="34">
        <v>4773796</v>
      </c>
      <c r="J27" s="34"/>
      <c r="K27" s="34"/>
      <c r="L27" s="34" t="s">
        <v>125</v>
      </c>
      <c r="M27" s="34">
        <v>1442869</v>
      </c>
      <c r="N27" s="34"/>
    </row>
    <row r="28" spans="1:14" s="15" customFormat="1" ht="78.75">
      <c r="A28" s="16">
        <v>10</v>
      </c>
      <c r="B28" s="31" t="s">
        <v>90</v>
      </c>
      <c r="C28" s="32" t="s">
        <v>48</v>
      </c>
      <c r="D28" s="33" t="s">
        <v>66</v>
      </c>
      <c r="E28" s="33" t="s">
        <v>81</v>
      </c>
      <c r="F28" s="33" t="s">
        <v>81</v>
      </c>
      <c r="G28" s="34">
        <v>300000</v>
      </c>
      <c r="H28" s="34"/>
      <c r="I28" s="34"/>
      <c r="J28" s="34"/>
      <c r="K28" s="34"/>
      <c r="L28" s="34"/>
      <c r="M28" s="34">
        <v>300000</v>
      </c>
      <c r="N28" s="34"/>
    </row>
    <row r="29" spans="1:14" s="15" customFormat="1" ht="75.75" customHeight="1">
      <c r="A29" s="16">
        <v>11</v>
      </c>
      <c r="B29" s="31" t="s">
        <v>112</v>
      </c>
      <c r="C29" s="32" t="s">
        <v>48</v>
      </c>
      <c r="D29" s="33" t="s">
        <v>66</v>
      </c>
      <c r="E29" s="33" t="s">
        <v>82</v>
      </c>
      <c r="F29" s="33" t="s">
        <v>82</v>
      </c>
      <c r="G29" s="34">
        <v>150000</v>
      </c>
      <c r="H29" s="34"/>
      <c r="I29" s="34"/>
      <c r="J29" s="34"/>
      <c r="K29" s="34"/>
      <c r="L29" s="34"/>
      <c r="M29" s="34"/>
      <c r="N29" s="34">
        <v>150000</v>
      </c>
    </row>
    <row r="30" spans="1:14" s="15" customFormat="1" ht="58.5" customHeight="1">
      <c r="A30" s="16">
        <v>12</v>
      </c>
      <c r="B30" s="31" t="s">
        <v>123</v>
      </c>
      <c r="C30" s="32" t="s">
        <v>48</v>
      </c>
      <c r="D30" s="33" t="s">
        <v>66</v>
      </c>
      <c r="E30" s="33" t="s">
        <v>82</v>
      </c>
      <c r="F30" s="33" t="s">
        <v>124</v>
      </c>
      <c r="G30" s="34">
        <v>2500000</v>
      </c>
      <c r="H30" s="34"/>
      <c r="I30" s="34"/>
      <c r="J30" s="34"/>
      <c r="K30" s="34"/>
      <c r="L30" s="34"/>
      <c r="M30" s="34"/>
      <c r="N30" s="34">
        <v>1200000</v>
      </c>
    </row>
    <row r="31" spans="1:14" s="19" customFormat="1" ht="39.75" customHeight="1">
      <c r="A31" s="18"/>
      <c r="B31" s="35" t="s">
        <v>68</v>
      </c>
      <c r="C31" s="36"/>
      <c r="D31" s="37"/>
      <c r="E31" s="37"/>
      <c r="F31" s="37"/>
      <c r="G31" s="39">
        <f>SUM(G27:G30)</f>
        <v>14512959</v>
      </c>
      <c r="H31" s="39">
        <f aca="true" t="shared" si="3" ref="H31:M31">SUM(H27:H29)</f>
        <v>4773796</v>
      </c>
      <c r="I31" s="39">
        <f t="shared" si="3"/>
        <v>4773796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1742869</v>
      </c>
      <c r="N31" s="39">
        <f>SUM(N27:N30)</f>
        <v>1350000</v>
      </c>
    </row>
    <row r="32" spans="1:14" s="15" customFormat="1" ht="87" customHeight="1">
      <c r="A32" s="16">
        <v>13</v>
      </c>
      <c r="B32" s="31" t="s">
        <v>91</v>
      </c>
      <c r="C32" s="32" t="s">
        <v>48</v>
      </c>
      <c r="D32" s="33" t="s">
        <v>69</v>
      </c>
      <c r="E32" s="33" t="s">
        <v>92</v>
      </c>
      <c r="F32" s="33" t="s">
        <v>81</v>
      </c>
      <c r="G32" s="34">
        <v>2227045</v>
      </c>
      <c r="H32" s="34"/>
      <c r="I32" s="34"/>
      <c r="J32" s="34"/>
      <c r="K32" s="34"/>
      <c r="L32" s="49"/>
      <c r="M32" s="34">
        <v>2227045</v>
      </c>
      <c r="N32" s="34"/>
    </row>
    <row r="33" spans="1:14" s="15" customFormat="1" ht="45" customHeight="1">
      <c r="A33" s="16">
        <v>14</v>
      </c>
      <c r="B33" s="31" t="s">
        <v>93</v>
      </c>
      <c r="C33" s="32" t="s">
        <v>48</v>
      </c>
      <c r="D33" s="33" t="s">
        <v>69</v>
      </c>
      <c r="E33" s="33" t="s">
        <v>81</v>
      </c>
      <c r="F33" s="33" t="s">
        <v>82</v>
      </c>
      <c r="G33" s="34">
        <v>7000000</v>
      </c>
      <c r="H33" s="34"/>
      <c r="I33" s="34"/>
      <c r="J33" s="34"/>
      <c r="K33" s="34"/>
      <c r="L33" s="34"/>
      <c r="M33" s="34">
        <v>3500000</v>
      </c>
      <c r="N33" s="34">
        <v>3500000</v>
      </c>
    </row>
    <row r="34" spans="1:14" s="15" customFormat="1" ht="50.25" customHeight="1">
      <c r="A34" s="16">
        <v>15</v>
      </c>
      <c r="B34" s="31" t="s">
        <v>94</v>
      </c>
      <c r="C34" s="32" t="s">
        <v>48</v>
      </c>
      <c r="D34" s="33" t="s">
        <v>69</v>
      </c>
      <c r="E34" s="33" t="s">
        <v>92</v>
      </c>
      <c r="F34" s="33" t="s">
        <v>82</v>
      </c>
      <c r="G34" s="34">
        <v>5225022</v>
      </c>
      <c r="H34" s="34">
        <v>500000</v>
      </c>
      <c r="I34" s="34">
        <v>500000</v>
      </c>
      <c r="J34" s="34"/>
      <c r="K34" s="34"/>
      <c r="L34" s="34"/>
      <c r="M34" s="34">
        <v>2362511</v>
      </c>
      <c r="N34" s="34">
        <v>2362511</v>
      </c>
    </row>
    <row r="35" spans="1:14" s="15" customFormat="1" ht="78.75">
      <c r="A35" s="16">
        <v>16</v>
      </c>
      <c r="B35" s="31" t="s">
        <v>95</v>
      </c>
      <c r="C35" s="32" t="s">
        <v>48</v>
      </c>
      <c r="D35" s="33" t="s">
        <v>69</v>
      </c>
      <c r="E35" s="33" t="s">
        <v>81</v>
      </c>
      <c r="F35" s="33" t="s">
        <v>82</v>
      </c>
      <c r="G35" s="34">
        <v>2700606</v>
      </c>
      <c r="H35" s="34"/>
      <c r="I35" s="34"/>
      <c r="J35" s="34"/>
      <c r="K35" s="34"/>
      <c r="L35" s="34"/>
      <c r="M35" s="34">
        <v>1700606</v>
      </c>
      <c r="N35" s="34">
        <v>1000000</v>
      </c>
    </row>
    <row r="36" spans="1:14" s="15" customFormat="1" ht="54.75" customHeight="1">
      <c r="A36" s="16">
        <v>17</v>
      </c>
      <c r="B36" s="31" t="s">
        <v>107</v>
      </c>
      <c r="C36" s="32" t="s">
        <v>48</v>
      </c>
      <c r="D36" s="33" t="s">
        <v>69</v>
      </c>
      <c r="E36" s="33" t="s">
        <v>81</v>
      </c>
      <c r="F36" s="33" t="s">
        <v>108</v>
      </c>
      <c r="G36" s="34">
        <v>2500000</v>
      </c>
      <c r="H36" s="34"/>
      <c r="I36" s="34"/>
      <c r="J36" s="34"/>
      <c r="K36" s="34"/>
      <c r="L36" s="34"/>
      <c r="M36" s="34">
        <v>500000</v>
      </c>
      <c r="N36" s="34">
        <v>1000000</v>
      </c>
    </row>
    <row r="37" spans="1:14" s="15" customFormat="1" ht="52.5">
      <c r="A37" s="16">
        <v>18</v>
      </c>
      <c r="B37" s="31" t="s">
        <v>126</v>
      </c>
      <c r="C37" s="32" t="s">
        <v>48</v>
      </c>
      <c r="D37" s="33" t="s">
        <v>69</v>
      </c>
      <c r="E37" s="33" t="s">
        <v>81</v>
      </c>
      <c r="F37" s="33" t="s">
        <v>81</v>
      </c>
      <c r="G37" s="34">
        <v>2454434</v>
      </c>
      <c r="H37" s="34"/>
      <c r="I37" s="34"/>
      <c r="J37" s="34"/>
      <c r="K37" s="34"/>
      <c r="L37" s="34"/>
      <c r="M37" s="34">
        <v>2454434</v>
      </c>
      <c r="N37" s="34"/>
    </row>
    <row r="38" spans="1:14" s="15" customFormat="1" ht="78.75">
      <c r="A38" s="16">
        <v>19</v>
      </c>
      <c r="B38" s="31" t="s">
        <v>127</v>
      </c>
      <c r="C38" s="32" t="s">
        <v>48</v>
      </c>
      <c r="D38" s="33" t="s">
        <v>69</v>
      </c>
      <c r="E38" s="33" t="s">
        <v>82</v>
      </c>
      <c r="F38" s="33" t="s">
        <v>128</v>
      </c>
      <c r="G38" s="34">
        <v>8000000</v>
      </c>
      <c r="H38" s="34"/>
      <c r="I38" s="34"/>
      <c r="J38" s="34"/>
      <c r="K38" s="34"/>
      <c r="L38" s="34"/>
      <c r="M38" s="34"/>
      <c r="N38" s="34">
        <v>4000000</v>
      </c>
    </row>
    <row r="39" spans="1:14" s="15" customFormat="1" ht="52.5">
      <c r="A39" s="16">
        <v>20</v>
      </c>
      <c r="B39" s="31" t="s">
        <v>129</v>
      </c>
      <c r="C39" s="32" t="s">
        <v>48</v>
      </c>
      <c r="D39" s="33" t="s">
        <v>69</v>
      </c>
      <c r="E39" s="33" t="s">
        <v>82</v>
      </c>
      <c r="F39" s="33" t="s">
        <v>108</v>
      </c>
      <c r="G39" s="34">
        <v>1800000</v>
      </c>
      <c r="H39" s="34"/>
      <c r="I39" s="34"/>
      <c r="J39" s="34"/>
      <c r="K39" s="34"/>
      <c r="L39" s="34"/>
      <c r="M39" s="34"/>
      <c r="N39" s="34">
        <v>800000</v>
      </c>
    </row>
    <row r="40" spans="1:14" s="15" customFormat="1" ht="78.75">
      <c r="A40" s="16">
        <v>21</v>
      </c>
      <c r="B40" s="31" t="s">
        <v>130</v>
      </c>
      <c r="C40" s="32" t="s">
        <v>48</v>
      </c>
      <c r="D40" s="33" t="s">
        <v>69</v>
      </c>
      <c r="E40" s="33" t="s">
        <v>82</v>
      </c>
      <c r="F40" s="33" t="s">
        <v>108</v>
      </c>
      <c r="G40" s="34">
        <v>200000</v>
      </c>
      <c r="H40" s="34"/>
      <c r="I40" s="34"/>
      <c r="J40" s="34"/>
      <c r="K40" s="34"/>
      <c r="L40" s="34"/>
      <c r="M40" s="34"/>
      <c r="N40" s="34">
        <v>60000</v>
      </c>
    </row>
    <row r="41" spans="1:14" s="15" customFormat="1" ht="26.25">
      <c r="A41" s="16">
        <v>22</v>
      </c>
      <c r="B41" s="31" t="s">
        <v>131</v>
      </c>
      <c r="C41" s="32" t="s">
        <v>48</v>
      </c>
      <c r="D41" s="33" t="s">
        <v>69</v>
      </c>
      <c r="E41" s="33" t="s">
        <v>81</v>
      </c>
      <c r="F41" s="33" t="s">
        <v>132</v>
      </c>
      <c r="G41" s="34">
        <v>5000000</v>
      </c>
      <c r="H41" s="34"/>
      <c r="I41" s="34"/>
      <c r="J41" s="34"/>
      <c r="K41" s="34"/>
      <c r="L41" s="34"/>
      <c r="M41" s="34">
        <v>500000</v>
      </c>
      <c r="N41" s="34">
        <v>1000000</v>
      </c>
    </row>
    <row r="42" spans="1:14" s="19" customFormat="1" ht="42" customHeight="1">
      <c r="A42" s="18"/>
      <c r="B42" s="35" t="s">
        <v>77</v>
      </c>
      <c r="C42" s="36"/>
      <c r="D42" s="37"/>
      <c r="E42" s="37"/>
      <c r="F42" s="37"/>
      <c r="G42" s="39">
        <f>SUM(G32:G41)</f>
        <v>37107107</v>
      </c>
      <c r="H42" s="39">
        <f aca="true" t="shared" si="4" ref="H42:N42">SUM(H32:H41)</f>
        <v>500000</v>
      </c>
      <c r="I42" s="39">
        <f t="shared" si="4"/>
        <v>500000</v>
      </c>
      <c r="J42" s="39">
        <f t="shared" si="4"/>
        <v>0</v>
      </c>
      <c r="K42" s="39">
        <f t="shared" si="4"/>
        <v>0</v>
      </c>
      <c r="L42" s="39">
        <f t="shared" si="4"/>
        <v>0</v>
      </c>
      <c r="M42" s="39">
        <f t="shared" si="4"/>
        <v>13244596</v>
      </c>
      <c r="N42" s="39">
        <f t="shared" si="4"/>
        <v>13722511</v>
      </c>
    </row>
    <row r="43" spans="1:14" s="19" customFormat="1" ht="51" customHeight="1">
      <c r="A43" s="27">
        <v>23</v>
      </c>
      <c r="B43" s="45" t="s">
        <v>120</v>
      </c>
      <c r="C43" s="46" t="s">
        <v>48</v>
      </c>
      <c r="D43" s="47" t="s">
        <v>121</v>
      </c>
      <c r="E43" s="47" t="s">
        <v>92</v>
      </c>
      <c r="F43" s="47" t="s">
        <v>81</v>
      </c>
      <c r="G43" s="48">
        <v>153103</v>
      </c>
      <c r="H43" s="48">
        <v>40000</v>
      </c>
      <c r="I43" s="48">
        <v>40000</v>
      </c>
      <c r="J43" s="48"/>
      <c r="K43" s="48"/>
      <c r="L43" s="48"/>
      <c r="M43" s="48">
        <v>113103</v>
      </c>
      <c r="N43" s="48"/>
    </row>
    <row r="44" spans="1:14" s="19" customFormat="1" ht="42" customHeight="1">
      <c r="A44" s="18"/>
      <c r="B44" s="35" t="s">
        <v>122</v>
      </c>
      <c r="C44" s="36"/>
      <c r="D44" s="37"/>
      <c r="E44" s="37"/>
      <c r="F44" s="37"/>
      <c r="G44" s="39">
        <f>G43</f>
        <v>153103</v>
      </c>
      <c r="H44" s="39">
        <f aca="true" t="shared" si="5" ref="H44:N44">H43</f>
        <v>40000</v>
      </c>
      <c r="I44" s="39">
        <f t="shared" si="5"/>
        <v>40000</v>
      </c>
      <c r="J44" s="39">
        <f t="shared" si="5"/>
        <v>0</v>
      </c>
      <c r="K44" s="39">
        <f t="shared" si="5"/>
        <v>0</v>
      </c>
      <c r="L44" s="39">
        <f t="shared" si="5"/>
        <v>0</v>
      </c>
      <c r="M44" s="39">
        <f t="shared" si="5"/>
        <v>113103</v>
      </c>
      <c r="N44" s="39">
        <f t="shared" si="5"/>
        <v>0</v>
      </c>
    </row>
    <row r="45" spans="1:14" s="22" customFormat="1" ht="44.25" customHeight="1">
      <c r="A45" s="21"/>
      <c r="B45" s="50" t="s">
        <v>45</v>
      </c>
      <c r="C45" s="51"/>
      <c r="D45" s="52"/>
      <c r="E45" s="52"/>
      <c r="F45" s="52"/>
      <c r="G45" s="53">
        <f>G17+G24+G31+G42+G26+G44</f>
        <v>76874936</v>
      </c>
      <c r="H45" s="53">
        <f aca="true" t="shared" si="6" ref="H45:N45">H17+H24+H31+H42+H26+H44</f>
        <v>6393796</v>
      </c>
      <c r="I45" s="53">
        <f t="shared" si="6"/>
        <v>6393796</v>
      </c>
      <c r="J45" s="53">
        <f t="shared" si="6"/>
        <v>0</v>
      </c>
      <c r="K45" s="53">
        <f t="shared" si="6"/>
        <v>0</v>
      </c>
      <c r="L45" s="53">
        <f t="shared" si="6"/>
        <v>0</v>
      </c>
      <c r="M45" s="53">
        <f t="shared" si="6"/>
        <v>29841135</v>
      </c>
      <c r="N45" s="53">
        <f t="shared" si="6"/>
        <v>23472511</v>
      </c>
    </row>
    <row r="46" ht="15.75">
      <c r="M46" s="4"/>
    </row>
    <row r="47" ht="15.75">
      <c r="M47" s="4"/>
    </row>
    <row r="48" ht="15.75">
      <c r="M48" s="4"/>
    </row>
    <row r="49" spans="12:14" ht="29.25" customHeight="1">
      <c r="L49" s="54"/>
      <c r="M49" s="29" t="s">
        <v>44</v>
      </c>
      <c r="N49" s="54"/>
    </row>
    <row r="50" spans="12:14" ht="23.25">
      <c r="L50" s="54"/>
      <c r="M50" s="54"/>
      <c r="N50" s="54"/>
    </row>
    <row r="51" spans="12:14" ht="30.75" customHeight="1">
      <c r="L51" s="129" t="s">
        <v>42</v>
      </c>
      <c r="M51" s="129"/>
      <c r="N51" s="129"/>
    </row>
  </sheetData>
  <mergeCells count="12">
    <mergeCell ref="A11:N12"/>
    <mergeCell ref="A13:A14"/>
    <mergeCell ref="B13:B14"/>
    <mergeCell ref="I13:L13"/>
    <mergeCell ref="C13:C14"/>
    <mergeCell ref="D13:D14"/>
    <mergeCell ref="G13:G14"/>
    <mergeCell ref="H13:H14"/>
    <mergeCell ref="M13:M14"/>
    <mergeCell ref="N13:N14"/>
    <mergeCell ref="L51:N51"/>
    <mergeCell ref="E13:F13"/>
  </mergeCells>
  <printOptions/>
  <pageMargins left="1.14" right="0.2755905511811024" top="0.57" bottom="0.7874015748031497" header="0.3937007874015748" footer="0.5118110236220472"/>
  <pageSetup fitToHeight="2" horizontalDpi="300" verticalDpi="300" orientation="landscape" paperSize="9" scale="36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5" zoomScaleNormal="75" zoomScaleSheetLayoutView="75" workbookViewId="0" topLeftCell="A10">
      <selection activeCell="E16" sqref="E16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3.625" style="1" customWidth="1"/>
    <col min="5" max="6" width="13.125" style="1" customWidth="1"/>
    <col min="7" max="7" width="9.75390625" style="1" customWidth="1"/>
    <col min="8" max="8" width="14.625" style="1" customWidth="1"/>
    <col min="9" max="9" width="15.375" style="1" customWidth="1"/>
    <col min="10" max="10" width="13.25390625" style="1" customWidth="1"/>
    <col min="11" max="11" width="12.75390625" style="1" customWidth="1"/>
    <col min="12" max="12" width="12.25390625" style="1" customWidth="1"/>
    <col min="13" max="16384" width="9.125" style="1" customWidth="1"/>
  </cols>
  <sheetData>
    <row r="1" ht="15.75">
      <c r="J1" s="1" t="s">
        <v>116</v>
      </c>
    </row>
    <row r="2" ht="15.75">
      <c r="J2" s="1" t="s">
        <v>142</v>
      </c>
    </row>
    <row r="3" ht="15.75">
      <c r="J3" s="1" t="s">
        <v>41</v>
      </c>
    </row>
    <row r="4" ht="15.75">
      <c r="J4" s="1" t="s">
        <v>141</v>
      </c>
    </row>
    <row r="6" spans="10:11" ht="15.75">
      <c r="J6" s="15" t="s">
        <v>14</v>
      </c>
      <c r="K6" s="15"/>
    </row>
    <row r="7" spans="10:11" ht="15.75">
      <c r="J7" s="15" t="s">
        <v>113</v>
      </c>
      <c r="K7" s="15"/>
    </row>
    <row r="8" spans="7:11" ht="15.75">
      <c r="G8" s="2"/>
      <c r="J8" s="15" t="s">
        <v>41</v>
      </c>
      <c r="K8" s="15"/>
    </row>
    <row r="9" spans="10:11" ht="15.75">
      <c r="J9" s="15" t="s">
        <v>115</v>
      </c>
      <c r="K9" s="15"/>
    </row>
    <row r="10" spans="1:12" ht="15.75" customHeight="1">
      <c r="A10" s="106" t="s">
        <v>106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1:12" ht="15.75">
      <c r="K11" s="3"/>
      <c r="L11" s="3" t="s">
        <v>2</v>
      </c>
    </row>
    <row r="12" spans="1:12" s="10" customFormat="1" ht="16.5" customHeight="1">
      <c r="A12" s="138" t="s">
        <v>0</v>
      </c>
      <c r="B12" s="138" t="s">
        <v>16</v>
      </c>
      <c r="C12" s="138" t="s">
        <v>15</v>
      </c>
      <c r="D12" s="138" t="s">
        <v>39</v>
      </c>
      <c r="E12" s="138" t="s">
        <v>7</v>
      </c>
      <c r="F12" s="109" t="s">
        <v>17</v>
      </c>
      <c r="G12" s="110"/>
      <c r="H12" s="138" t="s">
        <v>5</v>
      </c>
      <c r="I12" s="138" t="s">
        <v>1</v>
      </c>
      <c r="J12" s="138"/>
      <c r="K12" s="138"/>
      <c r="L12" s="107" t="s">
        <v>40</v>
      </c>
    </row>
    <row r="13" spans="1:12" s="9" customFormat="1" ht="51">
      <c r="A13" s="138"/>
      <c r="B13" s="138"/>
      <c r="C13" s="138"/>
      <c r="D13" s="138"/>
      <c r="E13" s="138"/>
      <c r="F13" s="8" t="s">
        <v>26</v>
      </c>
      <c r="G13" s="8" t="s">
        <v>27</v>
      </c>
      <c r="H13" s="138"/>
      <c r="I13" s="8" t="s">
        <v>18</v>
      </c>
      <c r="J13" s="8" t="s">
        <v>19</v>
      </c>
      <c r="K13" s="8" t="s">
        <v>20</v>
      </c>
      <c r="L13" s="108"/>
    </row>
    <row r="14" spans="1:12" s="6" customFormat="1" ht="11.2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</row>
    <row r="15" spans="1:12" ht="15.75">
      <c r="A15" s="13">
        <v>1</v>
      </c>
      <c r="B15" s="139" t="s">
        <v>96</v>
      </c>
      <c r="C15" s="13" t="s">
        <v>97</v>
      </c>
      <c r="D15" s="111">
        <v>439200</v>
      </c>
      <c r="E15" s="111">
        <v>7200000</v>
      </c>
      <c r="F15" s="111"/>
      <c r="G15" s="111"/>
      <c r="H15" s="111">
        <v>7439100</v>
      </c>
      <c r="I15" s="111">
        <v>2421000</v>
      </c>
      <c r="J15" s="111">
        <v>190000</v>
      </c>
      <c r="K15" s="111">
        <v>100000</v>
      </c>
      <c r="L15" s="111">
        <v>471000</v>
      </c>
    </row>
    <row r="16" spans="1:12" ht="15.75">
      <c r="A16" s="14"/>
      <c r="B16" s="140"/>
      <c r="C16" s="14" t="s">
        <v>98</v>
      </c>
      <c r="D16" s="112"/>
      <c r="E16" s="112">
        <v>3809000</v>
      </c>
      <c r="F16" s="112"/>
      <c r="G16" s="112"/>
      <c r="H16" s="112">
        <v>3538100</v>
      </c>
      <c r="I16" s="112">
        <v>405000</v>
      </c>
      <c r="J16" s="112"/>
      <c r="K16" s="112"/>
      <c r="L16" s="112"/>
    </row>
    <row r="17" spans="1:12" ht="15.75">
      <c r="A17" s="23"/>
      <c r="B17" s="23" t="s">
        <v>99</v>
      </c>
      <c r="C17" s="23"/>
      <c r="D17" s="113">
        <f>SUM(D15:D16)</f>
        <v>439200</v>
      </c>
      <c r="E17" s="113">
        <f aca="true" t="shared" si="0" ref="E17:L17">SUM(E15:E16)</f>
        <v>11009000</v>
      </c>
      <c r="F17" s="113">
        <f t="shared" si="0"/>
        <v>0</v>
      </c>
      <c r="G17" s="113">
        <f t="shared" si="0"/>
        <v>0</v>
      </c>
      <c r="H17" s="113">
        <f t="shared" si="0"/>
        <v>10977200</v>
      </c>
      <c r="I17" s="113">
        <f t="shared" si="0"/>
        <v>2826000</v>
      </c>
      <c r="J17" s="113">
        <f t="shared" si="0"/>
        <v>190000</v>
      </c>
      <c r="K17" s="113">
        <f t="shared" si="0"/>
        <v>100000</v>
      </c>
      <c r="L17" s="113">
        <f t="shared" si="0"/>
        <v>471000</v>
      </c>
    </row>
    <row r="18" spans="1:12" ht="15.75">
      <c r="A18" s="14">
        <v>2</v>
      </c>
      <c r="B18" s="139" t="s">
        <v>100</v>
      </c>
      <c r="C18" s="14" t="s">
        <v>101</v>
      </c>
      <c r="D18" s="112">
        <v>360000</v>
      </c>
      <c r="E18" s="112">
        <v>2841550</v>
      </c>
      <c r="F18" s="112"/>
      <c r="G18" s="112"/>
      <c r="H18" s="112">
        <v>2826250</v>
      </c>
      <c r="I18" s="112">
        <v>1257700</v>
      </c>
      <c r="J18" s="112">
        <v>179850</v>
      </c>
      <c r="K18" s="112">
        <v>100000</v>
      </c>
      <c r="L18" s="112">
        <v>393000</v>
      </c>
    </row>
    <row r="19" spans="1:12" ht="15.75">
      <c r="A19" s="14"/>
      <c r="B19" s="141"/>
      <c r="C19" s="14" t="s">
        <v>102</v>
      </c>
      <c r="D19" s="112"/>
      <c r="E19" s="112">
        <v>2347000</v>
      </c>
      <c r="F19" s="112"/>
      <c r="G19" s="112"/>
      <c r="H19" s="112">
        <v>2329300</v>
      </c>
      <c r="I19" s="112">
        <v>1153900</v>
      </c>
      <c r="J19" s="112">
        <v>236200</v>
      </c>
      <c r="K19" s="112"/>
      <c r="L19" s="112"/>
    </row>
    <row r="20" spans="1:12" ht="15.75">
      <c r="A20" s="143" t="s">
        <v>30</v>
      </c>
      <c r="B20" s="143"/>
      <c r="C20" s="23"/>
      <c r="D20" s="113">
        <f>SUM(D18:D19)</f>
        <v>360000</v>
      </c>
      <c r="E20" s="113">
        <f aca="true" t="shared" si="1" ref="E20:L20">SUM(E18:E19)</f>
        <v>5188550</v>
      </c>
      <c r="F20" s="113">
        <f t="shared" si="1"/>
        <v>0</v>
      </c>
      <c r="G20" s="113">
        <f t="shared" si="1"/>
        <v>0</v>
      </c>
      <c r="H20" s="113">
        <f t="shared" si="1"/>
        <v>5155550</v>
      </c>
      <c r="I20" s="113">
        <f t="shared" si="1"/>
        <v>2411600</v>
      </c>
      <c r="J20" s="113">
        <f t="shared" si="1"/>
        <v>416050</v>
      </c>
      <c r="K20" s="113">
        <f t="shared" si="1"/>
        <v>100000</v>
      </c>
      <c r="L20" s="113">
        <f t="shared" si="1"/>
        <v>393000</v>
      </c>
    </row>
    <row r="21" spans="1:12" ht="15.75">
      <c r="A21" s="13">
        <v>3</v>
      </c>
      <c r="B21" s="7" t="s">
        <v>103</v>
      </c>
      <c r="C21" s="13" t="s">
        <v>104</v>
      </c>
      <c r="D21" s="111">
        <v>207525</v>
      </c>
      <c r="E21" s="111">
        <v>3194305</v>
      </c>
      <c r="F21" s="111">
        <v>2440000</v>
      </c>
      <c r="G21" s="111"/>
      <c r="H21" s="111">
        <v>3187532</v>
      </c>
      <c r="I21" s="111">
        <v>2523450</v>
      </c>
      <c r="J21" s="111"/>
      <c r="K21" s="111"/>
      <c r="L21" s="111">
        <v>214298</v>
      </c>
    </row>
    <row r="22" spans="1:12" ht="15.75">
      <c r="A22" s="23"/>
      <c r="B22" s="23" t="s">
        <v>99</v>
      </c>
      <c r="C22" s="23"/>
      <c r="D22" s="113">
        <f>SUM(D21)</f>
        <v>207525</v>
      </c>
      <c r="E22" s="113">
        <f aca="true" t="shared" si="2" ref="E22:L22">SUM(E21)</f>
        <v>3194305</v>
      </c>
      <c r="F22" s="113">
        <f t="shared" si="2"/>
        <v>2440000</v>
      </c>
      <c r="G22" s="113">
        <f t="shared" si="2"/>
        <v>0</v>
      </c>
      <c r="H22" s="113">
        <f t="shared" si="2"/>
        <v>3187532</v>
      </c>
      <c r="I22" s="113">
        <f t="shared" si="2"/>
        <v>2523450</v>
      </c>
      <c r="J22" s="113">
        <f t="shared" si="2"/>
        <v>0</v>
      </c>
      <c r="K22" s="113">
        <f t="shared" si="2"/>
        <v>0</v>
      </c>
      <c r="L22" s="113">
        <f t="shared" si="2"/>
        <v>214298</v>
      </c>
    </row>
    <row r="23" spans="1:12" ht="26.25">
      <c r="A23" s="14">
        <v>4</v>
      </c>
      <c r="B23" s="24" t="s">
        <v>143</v>
      </c>
      <c r="C23" s="14" t="s">
        <v>105</v>
      </c>
      <c r="D23" s="112">
        <v>36951</v>
      </c>
      <c r="E23" s="112">
        <v>966800</v>
      </c>
      <c r="F23" s="112">
        <v>380000</v>
      </c>
      <c r="G23" s="112"/>
      <c r="H23" s="112">
        <v>966287</v>
      </c>
      <c r="I23" s="112">
        <v>442270</v>
      </c>
      <c r="J23" s="112">
        <v>11500</v>
      </c>
      <c r="K23" s="112"/>
      <c r="L23" s="112">
        <v>37464</v>
      </c>
    </row>
    <row r="24" spans="1:12" ht="15.75">
      <c r="A24" s="11"/>
      <c r="B24" s="25" t="s">
        <v>30</v>
      </c>
      <c r="C24" s="23"/>
      <c r="D24" s="113">
        <f>SUM(D23)</f>
        <v>36951</v>
      </c>
      <c r="E24" s="113">
        <f aca="true" t="shared" si="3" ref="E24:L24">SUM(E23)</f>
        <v>966800</v>
      </c>
      <c r="F24" s="113">
        <f t="shared" si="3"/>
        <v>380000</v>
      </c>
      <c r="G24" s="113">
        <f t="shared" si="3"/>
        <v>0</v>
      </c>
      <c r="H24" s="113">
        <f t="shared" si="3"/>
        <v>966287</v>
      </c>
      <c r="I24" s="113">
        <f t="shared" si="3"/>
        <v>442270</v>
      </c>
      <c r="J24" s="113">
        <f t="shared" si="3"/>
        <v>11500</v>
      </c>
      <c r="K24" s="113">
        <f t="shared" si="3"/>
        <v>0</v>
      </c>
      <c r="L24" s="113">
        <f t="shared" si="3"/>
        <v>37464</v>
      </c>
    </row>
    <row r="25" spans="1:12" ht="16.5" thickBot="1">
      <c r="A25" s="136" t="s">
        <v>45</v>
      </c>
      <c r="B25" s="137"/>
      <c r="C25" s="26"/>
      <c r="D25" s="114">
        <f>D17+D20+D22+D24</f>
        <v>1043676</v>
      </c>
      <c r="E25" s="114">
        <f aca="true" t="shared" si="4" ref="E25:L25">E17+E20+E22+E24</f>
        <v>20358655</v>
      </c>
      <c r="F25" s="114">
        <f t="shared" si="4"/>
        <v>2820000</v>
      </c>
      <c r="G25" s="114">
        <f t="shared" si="4"/>
        <v>0</v>
      </c>
      <c r="H25" s="114">
        <f t="shared" si="4"/>
        <v>20286569</v>
      </c>
      <c r="I25" s="114">
        <f t="shared" si="4"/>
        <v>8203320</v>
      </c>
      <c r="J25" s="114">
        <f t="shared" si="4"/>
        <v>617550</v>
      </c>
      <c r="K25" s="114">
        <f t="shared" si="4"/>
        <v>200000</v>
      </c>
      <c r="L25" s="114">
        <f t="shared" si="4"/>
        <v>1115762</v>
      </c>
    </row>
    <row r="26" spans="1:12" ht="16.5" thickTop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4"/>
      <c r="L29" s="12"/>
    </row>
    <row r="30" spans="1:12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4" t="s">
        <v>44</v>
      </c>
      <c r="L30" s="12"/>
    </row>
    <row r="32" spans="10:12" ht="15.75">
      <c r="J32" s="142" t="s">
        <v>42</v>
      </c>
      <c r="K32" s="142"/>
      <c r="L32" s="142"/>
    </row>
  </sheetData>
  <mergeCells count="15">
    <mergeCell ref="J32:L32"/>
    <mergeCell ref="A10:L10"/>
    <mergeCell ref="C12:C13"/>
    <mergeCell ref="D12:D13"/>
    <mergeCell ref="L12:L13"/>
    <mergeCell ref="E12:E13"/>
    <mergeCell ref="H12:H13"/>
    <mergeCell ref="I12:K12"/>
    <mergeCell ref="F12:G12"/>
    <mergeCell ref="A20:B20"/>
    <mergeCell ref="A25:B25"/>
    <mergeCell ref="A12:A13"/>
    <mergeCell ref="B12:B13"/>
    <mergeCell ref="B15:B16"/>
    <mergeCell ref="B18:B19"/>
  </mergeCells>
  <printOptions/>
  <pageMargins left="0.34" right="0.36" top="0.3937007874015748" bottom="0.7874015748031497" header="0.3937007874015748" footer="0.5118110236220472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___</cp:lastModifiedBy>
  <cp:lastPrinted>2004-06-30T07:19:36Z</cp:lastPrinted>
  <dcterms:created xsi:type="dcterms:W3CDTF">2000-10-09T19:11:55Z</dcterms:created>
  <dcterms:modified xsi:type="dcterms:W3CDTF">2004-06-30T08:40:52Z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