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3" activeTab="0"/>
  </bookViews>
  <sheets>
    <sheet name="zał 1" sheetId="1" r:id="rId1"/>
    <sheet name="Zał2" sheetId="2" r:id="rId2"/>
    <sheet name="Zał 3" sheetId="3" r:id="rId3"/>
    <sheet name="Zał4" sheetId="4" r:id="rId4"/>
    <sheet name="Nr 5" sheetId="5" r:id="rId5"/>
    <sheet name="Zał 6" sheetId="6" r:id="rId6"/>
    <sheet name="Zał 7" sheetId="7" r:id="rId7"/>
  </sheets>
  <definedNames>
    <definedName name="_xlnm.Print_Area" localSheetId="4">'Nr 5'!$A$1:$I$29</definedName>
    <definedName name="_xlnm.Print_Area" localSheetId="0">'zał 1'!$A$1:$H$28</definedName>
    <definedName name="_xlnm.Print_Area" localSheetId="2">'Zał 3'!$A$2:$U$46</definedName>
    <definedName name="_xlnm.Print_Area" localSheetId="5">'Zał 6'!$A$1:$I$28</definedName>
    <definedName name="_xlnm.Print_Area" localSheetId="6">'Zał 7'!$A$1:$H$65</definedName>
    <definedName name="_xlnm.Print_Area" localSheetId="1">'Zał2'!$A$1:$K$57</definedName>
    <definedName name="_xlnm.Print_Area" localSheetId="3">'Zał4'!$A$1:$M$35</definedName>
  </definedNames>
  <calcPr fullCalcOnLoad="1"/>
</workbook>
</file>

<file path=xl/sharedStrings.xml><?xml version="1.0" encoding="utf-8"?>
<sst xmlns="http://schemas.openxmlformats.org/spreadsheetml/2006/main" count="370" uniqueCount="249">
  <si>
    <t>Załącznik Nr 1</t>
  </si>
  <si>
    <t>do uchwały Nr III/19/2006</t>
  </si>
  <si>
    <t>Rady Miejskiej w Końskich</t>
  </si>
  <si>
    <t>z dnia 21 grudnia  2006</t>
  </si>
  <si>
    <t>Załącznik Nr 3</t>
  </si>
  <si>
    <t>do uchwały Nr XXXI/301/2006</t>
  </si>
  <si>
    <t>z dnia 31 stycznia 2006</t>
  </si>
  <si>
    <t xml:space="preserve">PRZYCHODY     I         ROZCHODY </t>
  </si>
  <si>
    <t>BUDŻETU</t>
  </si>
  <si>
    <t>w zł</t>
  </si>
  <si>
    <t>Lp.</t>
  </si>
  <si>
    <t>Przychody</t>
  </si>
  <si>
    <t>Kwota</t>
  </si>
  <si>
    <t>1.</t>
  </si>
  <si>
    <t>Kredyty i pożyczki długoterminowe (§ 903 i § 952) w tym:</t>
  </si>
  <si>
    <t>1.1. na realizację programów i projektów realizowanych z udziałem środków pochodzących z funduszy strukturalnych i Funduszu Spójności UE      (§ 903)</t>
  </si>
  <si>
    <t>1.2. pozostałe kredyty i pożyczki (§ 952)</t>
  </si>
  <si>
    <t>Razem przychody</t>
  </si>
  <si>
    <t>Rozchody</t>
  </si>
  <si>
    <t>Spłaty kredytów i pożyczek długoterminowych (§ 992, § 963)                                                                                         w tym:</t>
  </si>
  <si>
    <t>1.2. pozostałe kredyty i pożyczki (§ 992)</t>
  </si>
  <si>
    <t>Razem rozchody</t>
  </si>
  <si>
    <t>Przewodnicząca Rady Miejskiej</t>
  </si>
  <si>
    <t>Barbara Zielińska</t>
  </si>
  <si>
    <r>
      <t xml:space="preserve">                                                                           </t>
    </r>
    <r>
      <rPr>
        <sz val="8"/>
        <rFont val="Lucida Sans Unicode"/>
        <family val="2"/>
      </rPr>
      <t xml:space="preserve">                                                                                                                                         </t>
    </r>
  </si>
  <si>
    <t xml:space="preserve">Załącznik nr 2       </t>
  </si>
  <si>
    <t>Do uchwały Nr III/19/2006</t>
  </si>
  <si>
    <r>
      <t xml:space="preserve">   </t>
    </r>
    <r>
      <rPr>
        <sz val="8"/>
        <color indexed="8"/>
        <rFont val="Arial"/>
        <family val="2"/>
      </rPr>
      <t>Rady Miejskiej w Końskich</t>
    </r>
  </si>
  <si>
    <r>
      <t xml:space="preserve"> </t>
    </r>
    <r>
      <rPr>
        <sz val="8"/>
        <color indexed="8"/>
        <rFont val="Arial"/>
        <family val="2"/>
      </rPr>
      <t>Z dnia  21 grudnia 2006</t>
    </r>
  </si>
  <si>
    <t>Załącznik Nr 4</t>
  </si>
  <si>
    <t>Wydatki inwestycyjne na okres roku budżetowego</t>
  </si>
  <si>
    <t>w  zł</t>
  </si>
  <si>
    <t>L.p.</t>
  </si>
  <si>
    <t>Zadanie inwestycyjne</t>
  </si>
  <si>
    <t>Jednostka organizacyjna realizująca program lub koordynująca jego wykonanie</t>
  </si>
  <si>
    <t>Dział</t>
  </si>
  <si>
    <t>Rozdział</t>
  </si>
  <si>
    <t>Łączne nakłady finansowe       (w roku budżetowym)</t>
  </si>
  <si>
    <t>Źródła finansowania wydatków:</t>
  </si>
  <si>
    <t>było         w         kol. 7</t>
  </si>
  <si>
    <t>Dokonana korekta</t>
  </si>
  <si>
    <t xml:space="preserve">dochody własne </t>
  </si>
  <si>
    <t>dotacje</t>
  </si>
  <si>
    <t>kredyty i pożyczki</t>
  </si>
  <si>
    <t>środki z innych źródeł</t>
  </si>
  <si>
    <t>kwota</t>
  </si>
  <si>
    <t>pochodzące z:</t>
  </si>
  <si>
    <t>Budowa sieci wodociągowej wraz        z przyłączami dla wsi Małachów</t>
  </si>
  <si>
    <t>UMiG</t>
  </si>
  <si>
    <t>010</t>
  </si>
  <si>
    <t>01010</t>
  </si>
  <si>
    <t>ZPORR</t>
  </si>
  <si>
    <t>Budżet Państwa</t>
  </si>
  <si>
    <t>Razem dział 010</t>
  </si>
  <si>
    <t>Wymiana nawierzchni ulic: Piłsudskiego i Warszawskiej - dofinansowanie inwestycji wojewódzkiej</t>
  </si>
  <si>
    <t>Świętokrzyski Zarząd Dróg Wojewódzkich       + UMiG</t>
  </si>
  <si>
    <t>600</t>
  </si>
  <si>
    <t>60013</t>
  </si>
  <si>
    <t>Budowa przedłużenia ulicy Hubala-dofinansowanie inwestycji powiatowej</t>
  </si>
  <si>
    <t>Starostwo Powiatowe        + UMiG</t>
  </si>
  <si>
    <t>60014</t>
  </si>
  <si>
    <t>Budowa chodnika w Starym Kazanowie</t>
  </si>
  <si>
    <t>Budowa ulicy Leśnej w Końskich</t>
  </si>
  <si>
    <t>60016</t>
  </si>
  <si>
    <t>Wykonanie odwodnienia terenu u zbiegu ulic: Partyzantów, Piaskowej i Brzozowej w Nieświniu</t>
  </si>
  <si>
    <t>Budowa i modernizacja dróg gminnych w tym : ul. Strażacka w Nieświniu,  droga w Gatnikach, ul. Kozubskiego w Rogowie, ul. Szkolna w N. Sierosławicach, w Izabelowie,ul.  Nowa, Słoneczna, Cicha w Końskich, przygotowanie dokumentacji na budowę ul. Kościeliskiej i Folwarcznej w Końskich</t>
  </si>
  <si>
    <t>Wymiana nawierzchni "mola" w Sielpi</t>
  </si>
  <si>
    <t>E - świętokrzyskie - rozbudowa infrastruktury informatycznej</t>
  </si>
  <si>
    <t>60095</t>
  </si>
  <si>
    <t>Budowa przystanków autobusowych w tym: w Paruchach, Baczynie, Nieświniu, Jeżowie, Nałęczowie i Gracuchu</t>
  </si>
  <si>
    <t>Razem dział 600</t>
  </si>
  <si>
    <t>Wykupy nieruchomości</t>
  </si>
  <si>
    <t>700</t>
  </si>
  <si>
    <t>70005</t>
  </si>
  <si>
    <t>Razem dział 700</t>
  </si>
  <si>
    <t>Zakup sprzętu komputerowego i oprogramowania</t>
  </si>
  <si>
    <t>750</t>
  </si>
  <si>
    <t>75023</t>
  </si>
  <si>
    <t>Razem dział 750</t>
  </si>
  <si>
    <t>Dofinansowanie zakupu samochodu dla Komendy Powiatowej Policji w Końskich</t>
  </si>
  <si>
    <t>Dofinansowanie zakupu osprzętu do samochodu pożarniczego Komendy Powiatowej Państwowej Straży pożarnej w Końskich</t>
  </si>
  <si>
    <t>Zakup samochodu pożarniczego dla Ochotniczej Straży Pożarnej w Nieświniu</t>
  </si>
  <si>
    <t>Modernizacja strażnicy OSP w Dziebałtowie</t>
  </si>
  <si>
    <t>754</t>
  </si>
  <si>
    <t>75412</t>
  </si>
  <si>
    <t>Razem dział 754</t>
  </si>
  <si>
    <t>Budowa boiska sportowego przy SP w Pomykowie</t>
  </si>
  <si>
    <t>ZOPO</t>
  </si>
  <si>
    <t>Chodnik przy SP Nr 2</t>
  </si>
  <si>
    <t>Modernizacja kotłowni w Przedszkolu Samorządowym nr 2 w Końskich na ul. Partyzantów</t>
  </si>
  <si>
    <t>801</t>
  </si>
  <si>
    <t>80104</t>
  </si>
  <si>
    <t>środki z WFOŚ</t>
  </si>
  <si>
    <t>Chodnik przy Gimnazjum Nr 2</t>
  </si>
  <si>
    <t>80110</t>
  </si>
  <si>
    <t>Zakup kosiarko-pługu</t>
  </si>
  <si>
    <t>Razem dział 801</t>
  </si>
  <si>
    <t>Dofinansowanie inwestycji realizowanej w ramach ZPORR (Szpital)</t>
  </si>
  <si>
    <t>Razem dział  851</t>
  </si>
  <si>
    <t>Zakup sprzętu komputerowego</t>
  </si>
  <si>
    <t>MGOPS</t>
  </si>
  <si>
    <t>852</t>
  </si>
  <si>
    <t>85212</t>
  </si>
  <si>
    <t>Zakup zmywarko-wyparzacza</t>
  </si>
  <si>
    <t>85295</t>
  </si>
  <si>
    <t>Razem dział 852</t>
  </si>
  <si>
    <t>Razem dział 854</t>
  </si>
  <si>
    <t xml:space="preserve">Modernizacja  Pływalni Miejskiej w Końskich w tym: instalacja solarna, remont dachu, system uzdatniania wody i rozliczeń </t>
  </si>
  <si>
    <t>926</t>
  </si>
  <si>
    <t>92601</t>
  </si>
  <si>
    <t>Razem dział 926</t>
  </si>
  <si>
    <t>OGÓŁEM:</t>
  </si>
  <si>
    <t xml:space="preserve">Załącznik nr 3       </t>
  </si>
  <si>
    <t xml:space="preserve">Wydatki na wieloletnie programy inwestycyjne </t>
  </si>
  <si>
    <t>w   zł</t>
  </si>
  <si>
    <t>było         w                    kol. 11</t>
  </si>
  <si>
    <t>Lp</t>
  </si>
  <si>
    <t>Program inwestycyjny</t>
  </si>
  <si>
    <t>Okres realizacji programu</t>
  </si>
  <si>
    <t>Łączne nakłady finansowe</t>
  </si>
  <si>
    <t>Poniesione wydatki do 31.12.2005r</t>
  </si>
  <si>
    <t>Wysokość wydatków w roku budżeto- wym</t>
  </si>
  <si>
    <t xml:space="preserve">Żródła finansowania wydatków </t>
  </si>
  <si>
    <t>Wysokość wydatków w roku 2007</t>
  </si>
  <si>
    <t>Wysokość wydatków w roku 2008</t>
  </si>
  <si>
    <t>Wydatki do poniesienia po roku 2008</t>
  </si>
  <si>
    <t>Rok rozpoczęcia</t>
  </si>
  <si>
    <t>Rok zakończenia</t>
  </si>
  <si>
    <t xml:space="preserve">dochody </t>
  </si>
  <si>
    <t>środki z innych źródel</t>
  </si>
  <si>
    <t>Budowa ul. Kieleckiej - realizacja współnie ze Świętokrzyskim Zarządem Dróg Wojewódzkich</t>
  </si>
  <si>
    <t>ŚZDW                 w Kielcach             + UMiG</t>
  </si>
  <si>
    <t>Budowa ulicy Klonowej, Jarzebinowej, Akacjowej wraz z odwodnieniem i oświetleniem.</t>
  </si>
  <si>
    <r>
      <t xml:space="preserve"> </t>
    </r>
    <r>
      <rPr>
        <sz val="12"/>
        <rFont val="Arial"/>
        <family val="2"/>
      </rPr>
      <t xml:space="preserve">Przygotowanie dokumentacji technicznej i aplikacyjnej do Funduszu Spójności na program pn: "Uporządkowanie gospodarki wodno-ściekowej na terenie Miasta i Gminy Końskie" </t>
    </r>
    <r>
      <rPr>
        <sz val="12"/>
        <color indexed="10"/>
        <rFont val="Arial"/>
        <family val="2"/>
      </rPr>
      <t>- dla miasta Końskie oraz w miejscowościach: Modliszewice, Sierosławice, Pomorzany, Proćwiń, Gracuch, Jeżów, Nałęczów, Nieświń, Młynek, Rogów, Kornica, Dyszów, Barycz, Sielpia Wieś, Sokołów Nowy i Stary, Dziebałtów Nowy i Stary, Brody Nowe i Stare, Kazanów Nowy i Stary, Wincentów, Czerwony Most, Pomyków, Piła, Koczwara, Gorny Młyn, Izabelów, Przybyszowy, Baczyna, Paruchy, Sworzyce Kolonia, Poraj, Niebo - Piekło, Sielpia Jastrząbek.</t>
    </r>
  </si>
  <si>
    <t>UMiG + ZWiK</t>
  </si>
  <si>
    <t>Budowa uzbrojenia technicznego osiedla "Królewskie"</t>
  </si>
  <si>
    <t>Rozbudowa oświetlenia ulicznego w tym: przy drodze z Brodów Nowych do Starych, ul: Plażowej i Kąpielowej w Sielpi, ul. Wschodnia i Czyża w Rogowie, dobudowa nowych punktów oświetleniowych, w tym: lampy w Proćwinie, Starym Kazanowie, w Końskich między ulicą Folwarczną a Browarną (stary PGR), w Nieświniu na skrzyżowaniu do ALPOLU oraz w miejscowości Czysta – 2 lampy w drugiej linii zabudowy.</t>
  </si>
  <si>
    <t>Razem dział 900</t>
  </si>
  <si>
    <t>Ogółem:</t>
  </si>
  <si>
    <t>`</t>
  </si>
  <si>
    <t xml:space="preserve">Przewodnicząca Rady Miejskiej </t>
  </si>
  <si>
    <t>do uchwały  Nr  III/19/2006</t>
  </si>
  <si>
    <t>z dnia  21 grudnia 2006</t>
  </si>
  <si>
    <t>Załącznik Nr 6</t>
  </si>
  <si>
    <t>do uchwały  Nr XXXI/301/2006</t>
  </si>
  <si>
    <t>z dnia  31 stycznia 2006</t>
  </si>
  <si>
    <t>Plan przychodów i wydatków zakładów budżetowych na 2006 rok</t>
  </si>
  <si>
    <t>Nazwa zakładu budżetowego</t>
  </si>
  <si>
    <t>Dział rozdział</t>
  </si>
  <si>
    <t>Stan środków obrotowych na 1.01.2006 r.</t>
  </si>
  <si>
    <t>dotacje z budżetu</t>
  </si>
  <si>
    <t>Wydatki</t>
  </si>
  <si>
    <t>w tym</t>
  </si>
  <si>
    <t>stan środków obrotowych na 31.12.2006 r.</t>
  </si>
  <si>
    <t>przedmiotowa</t>
  </si>
  <si>
    <t>celowa na inwestycje</t>
  </si>
  <si>
    <t>wydatki na wynagrodzenia i składniki naliczane od wynagrodzeń</t>
  </si>
  <si>
    <t>wydatki inwestycyjne</t>
  </si>
  <si>
    <t>wpłata do budżetu</t>
  </si>
  <si>
    <t>Zakład Energetyki Cieplnej</t>
  </si>
  <si>
    <t>400/40001</t>
  </si>
  <si>
    <t>400/40003</t>
  </si>
  <si>
    <t>Razem</t>
  </si>
  <si>
    <t>Zakład Wodociągów i Kanalizacji</t>
  </si>
  <si>
    <t>400/40002</t>
  </si>
  <si>
    <t>900/90001</t>
  </si>
  <si>
    <t>Razem:</t>
  </si>
  <si>
    <t>Przedszkola</t>
  </si>
  <si>
    <t>801/80104</t>
  </si>
  <si>
    <t>Miejski Zarząd Obiektami Sportowymi</t>
  </si>
  <si>
    <t>926/92601</t>
  </si>
  <si>
    <t>Zakład Gospodarki Mieszkaniowej</t>
  </si>
  <si>
    <t>700/70001</t>
  </si>
  <si>
    <t>OGÓŁEM</t>
  </si>
  <si>
    <t>Załącznik Nr 5</t>
  </si>
  <si>
    <t>do uchwały Nr  III/19/2006</t>
  </si>
  <si>
    <t>Z dnia 21 grudnia 2006</t>
  </si>
  <si>
    <t>Załącznik Nr 8</t>
  </si>
  <si>
    <t>do uchwały Nr  XXXI/301/2006</t>
  </si>
  <si>
    <t>Wykaz dotacji udzielanych z budżetu w 2006 roku dla zakładów budżetowych i gospodarstw pomocniczych</t>
  </si>
  <si>
    <t>Jednostka otrzymująca</t>
  </si>
  <si>
    <t>rozdział</t>
  </si>
  <si>
    <t>Dotacje przedmiotowe</t>
  </si>
  <si>
    <t>Dotacje celowe</t>
  </si>
  <si>
    <t>Zakres dotacji</t>
  </si>
  <si>
    <t>bieżące</t>
  </si>
  <si>
    <t>inwestycyjne</t>
  </si>
  <si>
    <t>ZGM</t>
  </si>
  <si>
    <t>Utrzymanie mieszkań komunalnych</t>
  </si>
  <si>
    <t>utrzymanie przedszkoli</t>
  </si>
  <si>
    <t>funkcjonowanie obiektów sportowych</t>
  </si>
  <si>
    <t>do uchwały  Nr III/19/2006</t>
  </si>
  <si>
    <t>z dnia 21 grudnia  2006r</t>
  </si>
  <si>
    <t>Załącznik Nr 9</t>
  </si>
  <si>
    <t>Wykaz dotacji udzielanych z budżetu w 2006 roku (za wyjątkiem dotacji dla zakładów budżetowych i gospodarstw pomocniczych)</t>
  </si>
  <si>
    <t xml:space="preserve">Dział </t>
  </si>
  <si>
    <t>Dotacje podmiotowe</t>
  </si>
  <si>
    <t>Dotacje celowe bieżące</t>
  </si>
  <si>
    <t>Dotacje celowe inwestycyjne</t>
  </si>
  <si>
    <t>Szkoła Muzyczna</t>
  </si>
  <si>
    <t>wypoczynek dla dzieci i młodzieży</t>
  </si>
  <si>
    <t>Instytucje kultury</t>
  </si>
  <si>
    <t>zgodnie z ustawą o organizowaniu i prowadzeniu działalności kulturalnej</t>
  </si>
  <si>
    <t>Miejsko Gminny Dom Kultury w Końskich</t>
  </si>
  <si>
    <t>Biblioteka Publiczna Miasta i Gminy w Końskich</t>
  </si>
  <si>
    <t>organizowanie działalności w dziedzinie rekreacji ruchowej, zajęć, zawodów i imprez sportowo-rekreacyjnych, szkolenie kadry instruktorów i kierowanie ich do prowadzenia zajęć rekreacyjnych, tworzenie, utrzymywanie i udostępnianie bazy sportowo-rekreacyjnej</t>
  </si>
  <si>
    <t>,</t>
  </si>
  <si>
    <t>Załącznik Nr 7</t>
  </si>
  <si>
    <t>Załącznik Nr 6a</t>
  </si>
  <si>
    <t>Wydatki inwestycyjne zakładów budżetowych w 2006 roku</t>
  </si>
  <si>
    <t>Nazwa zakładu</t>
  </si>
  <si>
    <t xml:space="preserve">Nazwa zadania </t>
  </si>
  <si>
    <t>Żródła finansowania</t>
  </si>
  <si>
    <t>środki własne</t>
  </si>
  <si>
    <t>dotacje celowe</t>
  </si>
  <si>
    <t>-zakup ciepłomierza  elektronicznego SUPERCAL 531</t>
  </si>
  <si>
    <t>-budowa węzła cieplnego w Kolegiacie</t>
  </si>
  <si>
    <t>-zakup ciepłomierzy szt. 35 (osiedle Pułaskiego)</t>
  </si>
  <si>
    <t>-wymiana baterii wymienników w wymiennikowni przy ul. Kiepury</t>
  </si>
  <si>
    <t>-zakup wentylatorów (szt.2 WWOaX) powietrza podmuchowego do kotła WLM-25</t>
  </si>
  <si>
    <t>-zestaw inkasencki elektroniczny</t>
  </si>
  <si>
    <t>-wymiana baterii wymienników w kotłowni K-1</t>
  </si>
  <si>
    <t>-zakup wagi przenośnikowej do ciepłowni miejskiej</t>
  </si>
  <si>
    <t>-zakup falowników do wentylatorów powietrza podmuchowego do kotłów WIM-25 i falowników do wentylatora ciągu</t>
  </si>
  <si>
    <t>- zakup pomp obiegowych (2 szt) i pompy wirowej (1 szt)</t>
  </si>
  <si>
    <t>-Ciepłomierz Mulical PT 500</t>
  </si>
  <si>
    <t>-  Rejestrator mikroprocesowy HB 700</t>
  </si>
  <si>
    <t>- monitoring 4 węzłów grupowych przy ul. Armii Krajowej 2, Traugutta10, Kiepury 1,  Mieszka I5</t>
  </si>
  <si>
    <t xml:space="preserve"> - zakup samochodu</t>
  </si>
  <si>
    <t xml:space="preserve"> - modernizacja budynku administracyjnego</t>
  </si>
  <si>
    <t xml:space="preserve"> - remont zbiorników wieżowych ul. Gimnazjalna</t>
  </si>
  <si>
    <r>
      <t xml:space="preserve"> </t>
    </r>
    <r>
      <rPr>
        <sz val="11"/>
        <rFont val="Times New Roman CE"/>
        <family val="1"/>
      </rPr>
      <t>- zakup pomp na ujeciu wody</t>
    </r>
  </si>
  <si>
    <t xml:space="preserve"> - wymiana wodociągu ul. Ceramiczna, Odlewnicza</t>
  </si>
  <si>
    <t xml:space="preserve"> - monitoring na przepompowniach</t>
  </si>
  <si>
    <r>
      <t xml:space="preserve"> </t>
    </r>
    <r>
      <rPr>
        <sz val="11"/>
        <rFont val="Times New Roman CE"/>
        <family val="1"/>
      </rPr>
      <t>- zakup urządzen do mierzenia osadu "on line"</t>
    </r>
  </si>
  <si>
    <t xml:space="preserve"> - zakup pehametru</t>
  </si>
  <si>
    <r>
      <t xml:space="preserve"> </t>
    </r>
    <r>
      <rPr>
        <sz val="11"/>
        <rFont val="Times New Roman CE"/>
        <family val="1"/>
      </rPr>
      <t>- remont zbiornika w Kornicy</t>
    </r>
  </si>
  <si>
    <t>- sauna fińska</t>
  </si>
  <si>
    <t xml:space="preserve"> - sprzęt komputerowy z oprogramowaniem</t>
  </si>
  <si>
    <t>- kserokopiarka</t>
  </si>
  <si>
    <t>-wymiana złoża i pompki do podawania chloru</t>
  </si>
  <si>
    <t>- budowa ogrodzenia boiska przy ul. Sportowej 13</t>
  </si>
  <si>
    <t>- zakup stołu bilardowego</t>
  </si>
  <si>
    <t>- modernizacja oświetlenia hali sportowej</t>
  </si>
  <si>
    <t>- zakup oprogramowania i sprzętu komputerowego</t>
  </si>
  <si>
    <t>- zakup sprzętu do konserwacji i utrzymania terenów zielonych (wykaszarka, nożyce)</t>
  </si>
  <si>
    <t>- zakup monitoringu dla pływalni</t>
  </si>
  <si>
    <t>- zmywarko-wyparzacz</t>
  </si>
  <si>
    <t>Ogółem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</si>
</sst>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     &quot;;\-#,##0&quot;      &quot;;&quot; -      &quot;;@\ "/>
    <numFmt numFmtId="166" formatCode="#,##0"/>
    <numFmt numFmtId="167" formatCode="@"/>
    <numFmt numFmtId="168" formatCode="\ #,##0&quot;      &quot;;\-#,##0&quot;      &quot;;&quot; -      &quot;;@\ "/>
  </numFmts>
  <fonts count="43">
    <font>
      <sz val="10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sz val="8"/>
      <name val="Lucida Sans Unicode"/>
      <family val="2"/>
    </font>
    <font>
      <sz val="8"/>
      <name val="Lucida Sans Unicode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Lucida Sans Unicode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sz val="12"/>
      <color indexed="8"/>
      <name val="Lucida Sans Unicode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6"/>
      <name val="Arial CE"/>
      <family val="2"/>
    </font>
    <font>
      <sz val="8"/>
      <color indexed="9"/>
      <name val="Lucida Sans Unicode"/>
      <family val="2"/>
    </font>
    <font>
      <sz val="12"/>
      <color indexed="10"/>
      <name val="Arial"/>
      <family val="2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3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9"/>
      <name val="Times New Roman CE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Lucida Sans Unicod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4" xfId="0" applyFont="1" applyBorder="1" applyAlignment="1">
      <alignment horizontal="right" vertical="top"/>
    </xf>
    <xf numFmtId="164" fontId="1" fillId="0" borderId="5" xfId="0" applyFont="1" applyBorder="1" applyAlignment="1">
      <alignment horizontal="justify"/>
    </xf>
    <xf numFmtId="165" fontId="1" fillId="0" borderId="6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6" fillId="0" borderId="8" xfId="0" applyFont="1" applyBorder="1" applyAlignment="1">
      <alignment vertical="center"/>
    </xf>
    <xf numFmtId="165" fontId="6" fillId="0" borderId="9" xfId="0" applyNumberFormat="1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5" xfId="0" applyFont="1" applyBorder="1" applyAlignment="1">
      <alignment horizontal="justify" vertical="center" wrapText="1"/>
    </xf>
    <xf numFmtId="164" fontId="1" fillId="0" borderId="10" xfId="0" applyFont="1" applyBorder="1" applyAlignment="1">
      <alignment vertical="center"/>
    </xf>
    <xf numFmtId="164" fontId="6" fillId="0" borderId="11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justify"/>
    </xf>
    <xf numFmtId="164" fontId="7" fillId="0" borderId="0" xfId="0" applyFont="1" applyBorder="1" applyAlignment="1">
      <alignment horizontal="justify" vertical="center" wrapText="1"/>
    </xf>
    <xf numFmtId="164" fontId="9" fillId="0" borderId="0" xfId="0" applyFont="1" applyBorder="1" applyAlignment="1">
      <alignment horizontal="justify" vertical="center" wrapText="1"/>
    </xf>
    <xf numFmtId="164" fontId="10" fillId="0" borderId="0" xfId="0" applyFont="1" applyBorder="1" applyAlignment="1">
      <alignment horizontal="justify" vertical="center" wrapText="1"/>
    </xf>
    <xf numFmtId="164" fontId="11" fillId="0" borderId="0" xfId="0" applyFont="1" applyBorder="1" applyAlignment="1">
      <alignment horizontal="justify" vertical="center" wrapText="1"/>
    </xf>
    <xf numFmtId="164" fontId="12" fillId="0" borderId="0" xfId="0" applyFont="1" applyBorder="1" applyAlignment="1">
      <alignment horizontal="justify" vertical="center" wrapText="1"/>
    </xf>
    <xf numFmtId="164" fontId="14" fillId="0" borderId="0" xfId="0" applyFont="1" applyBorder="1" applyAlignment="1">
      <alignment horizontal="justify" vertical="center" wrapText="1"/>
    </xf>
    <xf numFmtId="164" fontId="15" fillId="0" borderId="0" xfId="0" applyFont="1" applyAlignment="1">
      <alignment horizontal="justify" vertical="center"/>
    </xf>
    <xf numFmtId="164" fontId="0" fillId="0" borderId="0" xfId="0" applyFill="1" applyAlignment="1">
      <alignment/>
    </xf>
    <xf numFmtId="164" fontId="14" fillId="0" borderId="12" xfId="0" applyFont="1" applyBorder="1" applyAlignment="1">
      <alignment horizontal="justify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6" fillId="0" borderId="0" xfId="0" applyFont="1" applyBorder="1" applyAlignment="1">
      <alignment/>
    </xf>
    <xf numFmtId="164" fontId="0" fillId="0" borderId="0" xfId="0" applyBorder="1" applyAlignment="1">
      <alignment/>
    </xf>
    <xf numFmtId="164" fontId="17" fillId="0" borderId="0" xfId="0" applyFont="1" applyFill="1" applyAlignment="1">
      <alignment/>
    </xf>
    <xf numFmtId="164" fontId="18" fillId="0" borderId="12" xfId="0" applyFont="1" applyBorder="1" applyAlignment="1">
      <alignment horizontal="right" vertical="center" wrapText="1"/>
    </xf>
    <xf numFmtId="164" fontId="19" fillId="0" borderId="12" xfId="0" applyFont="1" applyBorder="1" applyAlignment="1">
      <alignment horizontal="justify" vertical="center" wrapText="1"/>
    </xf>
    <xf numFmtId="164" fontId="20" fillId="0" borderId="12" xfId="0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4" fontId="18" fillId="0" borderId="12" xfId="0" applyFont="1" applyBorder="1" applyAlignment="1">
      <alignment horizontal="justify" vertical="center" wrapText="1"/>
    </xf>
    <xf numFmtId="166" fontId="14" fillId="0" borderId="4" xfId="0" applyNumberFormat="1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4" fontId="17" fillId="0" borderId="12" xfId="0" applyFont="1" applyBorder="1" applyAlignment="1">
      <alignment horizontal="justify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justify" vertical="center" wrapText="1"/>
    </xf>
    <xf numFmtId="166" fontId="17" fillId="0" borderId="0" xfId="0" applyNumberFormat="1" applyFont="1" applyFill="1" applyAlignment="1">
      <alignment vertical="center"/>
    </xf>
    <xf numFmtId="167" fontId="18" fillId="0" borderId="12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166" fontId="14" fillId="0" borderId="0" xfId="0" applyNumberFormat="1" applyFont="1" applyFill="1" applyAlignment="1">
      <alignment vertical="center"/>
    </xf>
    <xf numFmtId="164" fontId="18" fillId="0" borderId="12" xfId="0" applyFont="1" applyFill="1" applyBorder="1" applyAlignment="1">
      <alignment horizontal="right" vertical="center" wrapText="1"/>
    </xf>
    <xf numFmtId="164" fontId="19" fillId="0" borderId="12" xfId="0" applyFont="1" applyFill="1" applyBorder="1" applyAlignment="1">
      <alignment horizontal="justify" vertical="center" wrapText="1"/>
    </xf>
    <xf numFmtId="164" fontId="20" fillId="0" borderId="12" xfId="0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justify" vertical="center" wrapText="1"/>
    </xf>
    <xf numFmtId="164" fontId="18" fillId="0" borderId="12" xfId="0" applyFont="1" applyFill="1" applyBorder="1" applyAlignment="1">
      <alignment horizontal="justify" vertical="center" wrapText="1"/>
    </xf>
    <xf numFmtId="164" fontId="18" fillId="0" borderId="9" xfId="0" applyFont="1" applyBorder="1" applyAlignment="1">
      <alignment horizontal="right" vertical="center" wrapText="1"/>
    </xf>
    <xf numFmtId="164" fontId="19" fillId="0" borderId="9" xfId="0" applyFont="1" applyBorder="1" applyAlignment="1">
      <alignment horizontal="justify" vertical="center" wrapText="1"/>
    </xf>
    <xf numFmtId="164" fontId="20" fillId="0" borderId="9" xfId="0" applyFont="1" applyBorder="1" applyAlignment="1">
      <alignment horizontal="center" vertical="center" wrapText="1"/>
    </xf>
    <xf numFmtId="167" fontId="18" fillId="0" borderId="9" xfId="0" applyNumberFormat="1" applyFont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7" fillId="0" borderId="9" xfId="0" applyNumberFormat="1" applyFont="1" applyBorder="1" applyAlignment="1">
      <alignment horizontal="center" vertical="center" wrapText="1"/>
    </xf>
    <xf numFmtId="166" fontId="17" fillId="0" borderId="9" xfId="0" applyNumberFormat="1" applyFont="1" applyBorder="1" applyAlignment="1">
      <alignment horizontal="justify" vertical="center" wrapText="1"/>
    </xf>
    <xf numFmtId="164" fontId="0" fillId="0" borderId="0" xfId="0" applyFont="1" applyAlignment="1">
      <alignment/>
    </xf>
    <xf numFmtId="164" fontId="18" fillId="0" borderId="12" xfId="0" applyFont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justify" vertical="center" wrapText="1"/>
    </xf>
    <xf numFmtId="166" fontId="20" fillId="0" borderId="12" xfId="0" applyNumberFormat="1" applyFont="1" applyBorder="1" applyAlignment="1">
      <alignment horizontal="center" vertical="center" wrapText="1"/>
    </xf>
    <xf numFmtId="166" fontId="20" fillId="0" borderId="12" xfId="0" applyNumberFormat="1" applyFont="1" applyBorder="1" applyAlignment="1">
      <alignment horizontal="justify" vertical="center" wrapText="1"/>
    </xf>
    <xf numFmtId="166" fontId="20" fillId="0" borderId="0" xfId="0" applyNumberFormat="1" applyFont="1" applyFill="1" applyAlignment="1">
      <alignment vertical="center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12" xfId="0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justify" vertical="center" wrapText="1"/>
    </xf>
    <xf numFmtId="164" fontId="0" fillId="0" borderId="0" xfId="0" applyFont="1" applyAlignment="1">
      <alignment horizontal="left" vertical="center"/>
    </xf>
    <xf numFmtId="164" fontId="16" fillId="0" borderId="0" xfId="0" applyFont="1" applyAlignment="1">
      <alignment horizontal="justify"/>
    </xf>
    <xf numFmtId="164" fontId="0" fillId="0" borderId="0" xfId="0" applyFont="1" applyAlignment="1">
      <alignment horizontal="justify"/>
    </xf>
    <xf numFmtId="166" fontId="0" fillId="0" borderId="0" xfId="0" applyNumberFormat="1" applyFont="1" applyAlignment="1">
      <alignment horizontal="justify"/>
    </xf>
    <xf numFmtId="166" fontId="0" fillId="0" borderId="0" xfId="0" applyNumberFormat="1" applyFont="1" applyAlignment="1">
      <alignment/>
    </xf>
    <xf numFmtId="166" fontId="16" fillId="0" borderId="0" xfId="0" applyNumberFormat="1" applyFont="1" applyAlignment="1">
      <alignment horizontal="justify"/>
    </xf>
    <xf numFmtId="166" fontId="0" fillId="0" borderId="0" xfId="0" applyNumberForma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4" fillId="0" borderId="0" xfId="0" applyFont="1" applyAlignment="1">
      <alignment/>
    </xf>
    <xf numFmtId="164" fontId="10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Border="1" applyAlignment="1">
      <alignment horizontal="justify" vertical="center" wrapText="1"/>
    </xf>
    <xf numFmtId="164" fontId="25" fillId="0" borderId="0" xfId="0" applyFont="1" applyAlignment="1">
      <alignment/>
    </xf>
    <xf numFmtId="164" fontId="22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left" vertical="center" wrapText="1"/>
    </xf>
    <xf numFmtId="164" fontId="27" fillId="0" borderId="4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18" fillId="0" borderId="12" xfId="0" applyFont="1" applyBorder="1" applyAlignment="1" applyProtection="1">
      <alignment horizontal="center" vertical="center" wrapText="1"/>
      <protection locked="0"/>
    </xf>
    <xf numFmtId="164" fontId="28" fillId="0" borderId="0" xfId="0" applyFont="1" applyAlignment="1">
      <alignment/>
    </xf>
    <xf numFmtId="164" fontId="29" fillId="0" borderId="12" xfId="0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164" fontId="25" fillId="0" borderId="12" xfId="0" applyFont="1" applyBorder="1" applyAlignment="1">
      <alignment horizontal="left" vertical="center" wrapText="1" indent="1"/>
    </xf>
    <xf numFmtId="164" fontId="25" fillId="0" borderId="12" xfId="0" applyFont="1" applyBorder="1" applyAlignment="1">
      <alignment horizontal="center" vertical="center" wrapText="1"/>
    </xf>
    <xf numFmtId="166" fontId="20" fillId="0" borderId="12" xfId="0" applyNumberFormat="1" applyFont="1" applyBorder="1" applyAlignment="1">
      <alignment horizontal="right" vertical="center" wrapText="1"/>
    </xf>
    <xf numFmtId="164" fontId="17" fillId="0" borderId="12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164" fontId="20" fillId="0" borderId="12" xfId="0" applyFont="1" applyBorder="1" applyAlignment="1">
      <alignment vertical="center"/>
    </xf>
    <xf numFmtId="166" fontId="10" fillId="0" borderId="13" xfId="0" applyNumberFormat="1" applyFont="1" applyBorder="1" applyAlignment="1">
      <alignment vertical="center"/>
    </xf>
    <xf numFmtId="164" fontId="20" fillId="0" borderId="12" xfId="0" applyFont="1" applyBorder="1" applyAlignment="1">
      <alignment horizontal="right" vertical="center" wrapText="1"/>
    </xf>
    <xf numFmtId="164" fontId="18" fillId="0" borderId="9" xfId="0" applyFont="1" applyBorder="1" applyAlignment="1">
      <alignment vertical="center" wrapText="1"/>
    </xf>
    <xf numFmtId="164" fontId="30" fillId="0" borderId="9" xfId="0" applyFont="1" applyFill="1" applyBorder="1" applyAlignment="1">
      <alignment horizontal="left" vertical="center" wrapText="1" indent="1"/>
    </xf>
    <xf numFmtId="164" fontId="20" fillId="0" borderId="9" xfId="0" applyFont="1" applyBorder="1" applyAlignment="1">
      <alignment vertical="center" wrapText="1"/>
    </xf>
    <xf numFmtId="164" fontId="20" fillId="0" borderId="9" xfId="0" applyFont="1" applyFill="1" applyBorder="1" applyAlignment="1">
      <alignment horizontal="center" vertical="center" wrapText="1"/>
    </xf>
    <xf numFmtId="166" fontId="20" fillId="0" borderId="9" xfId="0" applyNumberFormat="1" applyFont="1" applyFill="1" applyBorder="1" applyAlignment="1">
      <alignment horizontal="right" vertical="center" wrapText="1"/>
    </xf>
    <xf numFmtId="164" fontId="17" fillId="0" borderId="9" xfId="0" applyFont="1" applyBorder="1" applyAlignment="1">
      <alignment vertical="center"/>
    </xf>
    <xf numFmtId="166" fontId="17" fillId="0" borderId="9" xfId="0" applyNumberFormat="1" applyFont="1" applyBorder="1" applyAlignment="1">
      <alignment horizontal="right" vertical="center" wrapText="1"/>
    </xf>
    <xf numFmtId="164" fontId="17" fillId="0" borderId="9" xfId="0" applyFont="1" applyBorder="1" applyAlignment="1">
      <alignment horizontal="left" vertical="center" wrapText="1" indent="1"/>
    </xf>
    <xf numFmtId="164" fontId="17" fillId="0" borderId="12" xfId="0" applyFont="1" applyBorder="1" applyAlignment="1">
      <alignment horizontal="right" vertical="center" wrapText="1"/>
    </xf>
    <xf numFmtId="166" fontId="20" fillId="0" borderId="12" xfId="0" applyNumberFormat="1" applyFont="1" applyBorder="1" applyAlignment="1">
      <alignment horizontal="right" vertical="center"/>
    </xf>
    <xf numFmtId="166" fontId="18" fillId="0" borderId="12" xfId="0" applyNumberFormat="1" applyFont="1" applyFill="1" applyBorder="1" applyAlignment="1">
      <alignment horizontal="right" vertical="center" wrapText="1"/>
    </xf>
    <xf numFmtId="166" fontId="18" fillId="0" borderId="12" xfId="0" applyNumberFormat="1" applyFont="1" applyBorder="1" applyAlignment="1">
      <alignment horizontal="right" vertical="center" wrapText="1"/>
    </xf>
    <xf numFmtId="164" fontId="0" fillId="0" borderId="0" xfId="0" applyAlignment="1">
      <alignment vertical="center"/>
    </xf>
    <xf numFmtId="164" fontId="16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6" fontId="28" fillId="0" borderId="0" xfId="0" applyNumberFormat="1" applyFont="1" applyAlignment="1">
      <alignment/>
    </xf>
    <xf numFmtId="166" fontId="16" fillId="0" borderId="0" xfId="0" applyNumberFormat="1" applyFont="1" applyAlignment="1">
      <alignment vertical="center"/>
    </xf>
    <xf numFmtId="164" fontId="18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4" fontId="3" fillId="0" borderId="0" xfId="0" applyFont="1" applyBorder="1" applyAlignment="1">
      <alignment horizontal="center"/>
    </xf>
    <xf numFmtId="164" fontId="32" fillId="0" borderId="12" xfId="0" applyFont="1" applyBorder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 vertical="top" wrapText="1"/>
    </xf>
    <xf numFmtId="164" fontId="33" fillId="0" borderId="12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2" fillId="0" borderId="9" xfId="0" applyFont="1" applyBorder="1" applyAlignment="1">
      <alignment/>
    </xf>
    <xf numFmtId="164" fontId="2" fillId="0" borderId="12" xfId="0" applyFont="1" applyBorder="1" applyAlignment="1">
      <alignment wrapText="1"/>
    </xf>
    <xf numFmtId="165" fontId="2" fillId="0" borderId="12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/>
    </xf>
    <xf numFmtId="164" fontId="32" fillId="0" borderId="12" xfId="0" applyFont="1" applyBorder="1" applyAlignment="1">
      <alignment/>
    </xf>
    <xf numFmtId="165" fontId="32" fillId="0" borderId="12" xfId="0" applyNumberFormat="1" applyFont="1" applyBorder="1" applyAlignment="1">
      <alignment/>
    </xf>
    <xf numFmtId="164" fontId="2" fillId="0" borderId="9" xfId="0" applyFont="1" applyBorder="1" applyAlignment="1">
      <alignment wrapText="1"/>
    </xf>
    <xf numFmtId="165" fontId="2" fillId="0" borderId="6" xfId="0" applyNumberFormat="1" applyFont="1" applyBorder="1" applyAlignment="1">
      <alignment horizontal="right"/>
    </xf>
    <xf numFmtId="164" fontId="32" fillId="0" borderId="12" xfId="0" applyFont="1" applyBorder="1" applyAlignment="1">
      <alignment horizontal="center"/>
    </xf>
    <xf numFmtId="164" fontId="2" fillId="0" borderId="6" xfId="0" applyFont="1" applyBorder="1" applyAlignment="1">
      <alignment wrapText="1"/>
    </xf>
    <xf numFmtId="164" fontId="2" fillId="0" borderId="12" xfId="0" applyFont="1" applyBorder="1" applyAlignment="1">
      <alignment/>
    </xf>
    <xf numFmtId="164" fontId="32" fillId="0" borderId="12" xfId="0" applyFont="1" applyBorder="1" applyAlignment="1">
      <alignment wrapText="1"/>
    </xf>
    <xf numFmtId="165" fontId="2" fillId="0" borderId="12" xfId="0" applyNumberFormat="1" applyFont="1" applyBorder="1" applyAlignment="1">
      <alignment/>
    </xf>
    <xf numFmtId="164" fontId="4" fillId="0" borderId="15" xfId="0" applyFont="1" applyBorder="1" applyAlignment="1">
      <alignment horizontal="center"/>
    </xf>
    <xf numFmtId="164" fontId="4" fillId="0" borderId="15" xfId="0" applyFont="1" applyBorder="1" applyAlignment="1">
      <alignment/>
    </xf>
    <xf numFmtId="165" fontId="32" fillId="0" borderId="15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4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1" fillId="0" borderId="12" xfId="0" applyFont="1" applyBorder="1" applyAlignment="1">
      <alignment horizontal="center"/>
    </xf>
    <xf numFmtId="164" fontId="1" fillId="0" borderId="12" xfId="0" applyFont="1" applyBorder="1" applyAlignment="1">
      <alignment horizontal="right"/>
    </xf>
    <xf numFmtId="164" fontId="1" fillId="0" borderId="12" xfId="0" applyFont="1" applyBorder="1" applyAlignment="1">
      <alignment horizontal="center" wrapText="1"/>
    </xf>
    <xf numFmtId="164" fontId="1" fillId="0" borderId="12" xfId="0" applyFont="1" applyBorder="1" applyAlignment="1">
      <alignment horizontal="center" vertical="center"/>
    </xf>
    <xf numFmtId="164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/>
    </xf>
    <xf numFmtId="164" fontId="1" fillId="0" borderId="12" xfId="0" applyFont="1" applyBorder="1" applyAlignment="1">
      <alignment wrapText="1"/>
    </xf>
    <xf numFmtId="164" fontId="4" fillId="0" borderId="16" xfId="0" applyFont="1" applyBorder="1" applyAlignment="1">
      <alignment horizontal="center" vertical="center"/>
    </xf>
    <xf numFmtId="164" fontId="4" fillId="0" borderId="16" xfId="0" applyFont="1" applyBorder="1" applyAlignment="1">
      <alignment/>
    </xf>
    <xf numFmtId="166" fontId="4" fillId="0" borderId="16" xfId="0" applyNumberFormat="1" applyFont="1" applyBorder="1" applyAlignment="1">
      <alignment/>
    </xf>
    <xf numFmtId="164" fontId="4" fillId="0" borderId="16" xfId="0" applyFont="1" applyBorder="1" applyAlignment="1">
      <alignment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wrapText="1"/>
    </xf>
    <xf numFmtId="164" fontId="33" fillId="0" borderId="0" xfId="0" applyFont="1" applyAlignment="1">
      <alignment horizontal="left"/>
    </xf>
    <xf numFmtId="164" fontId="35" fillId="0" borderId="0" xfId="0" applyFont="1" applyAlignment="1">
      <alignment horizontal="left"/>
    </xf>
    <xf numFmtId="164" fontId="33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4" fillId="0" borderId="12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1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36" fillId="0" borderId="9" xfId="0" applyFont="1" applyBorder="1" applyAlignment="1">
      <alignment horizontal="center" wrapText="1"/>
    </xf>
    <xf numFmtId="166" fontId="36" fillId="0" borderId="9" xfId="0" applyNumberFormat="1" applyFont="1" applyBorder="1" applyAlignment="1">
      <alignment horizontal="right" wrapText="1"/>
    </xf>
    <xf numFmtId="166" fontId="36" fillId="0" borderId="7" xfId="0" applyNumberFormat="1" applyFont="1" applyBorder="1" applyAlignment="1">
      <alignment horizontal="right" wrapText="1"/>
    </xf>
    <xf numFmtId="165" fontId="36" fillId="0" borderId="9" xfId="0" applyNumberFormat="1" applyFont="1" applyBorder="1" applyAlignment="1">
      <alignment horizontal="right" vertical="center"/>
    </xf>
    <xf numFmtId="164" fontId="1" fillId="0" borderId="17" xfId="0" applyFont="1" applyBorder="1" applyAlignment="1">
      <alignment/>
    </xf>
    <xf numFmtId="164" fontId="36" fillId="0" borderId="7" xfId="0" applyFont="1" applyBorder="1" applyAlignment="1">
      <alignment wrapText="1"/>
    </xf>
    <xf numFmtId="164" fontId="36" fillId="0" borderId="18" xfId="0" applyFont="1" applyBorder="1" applyAlignment="1">
      <alignment horizontal="center" wrapText="1"/>
    </xf>
    <xf numFmtId="164" fontId="36" fillId="0" borderId="8" xfId="0" applyFont="1" applyBorder="1" applyAlignment="1">
      <alignment horizontal="center" wrapText="1"/>
    </xf>
    <xf numFmtId="164" fontId="1" fillId="0" borderId="8" xfId="0" applyFont="1" applyBorder="1" applyAlignment="1">
      <alignment wrapText="1"/>
    </xf>
    <xf numFmtId="164" fontId="37" fillId="0" borderId="12" xfId="0" applyFont="1" applyBorder="1" applyAlignment="1">
      <alignment horizontal="center" wrapText="1"/>
    </xf>
    <xf numFmtId="166" fontId="37" fillId="0" borderId="9" xfId="0" applyNumberFormat="1" applyFont="1" applyBorder="1" applyAlignment="1">
      <alignment horizontal="right" wrapText="1"/>
    </xf>
    <xf numFmtId="166" fontId="37" fillId="0" borderId="10" xfId="0" applyNumberFormat="1" applyFont="1" applyBorder="1" applyAlignment="1">
      <alignment horizontal="right" wrapText="1"/>
    </xf>
    <xf numFmtId="165" fontId="36" fillId="0" borderId="12" xfId="0" applyNumberFormat="1" applyFont="1" applyBorder="1" applyAlignment="1">
      <alignment horizontal="right" vertical="center"/>
    </xf>
    <xf numFmtId="164" fontId="1" fillId="0" borderId="8" xfId="0" applyFont="1" applyBorder="1" applyAlignment="1">
      <alignment vertical="center" wrapText="1"/>
    </xf>
    <xf numFmtId="164" fontId="1" fillId="0" borderId="6" xfId="0" applyFont="1" applyBorder="1" applyAlignment="1">
      <alignment/>
    </xf>
    <xf numFmtId="164" fontId="36" fillId="0" borderId="9" xfId="0" applyFont="1" applyBorder="1" applyAlignment="1">
      <alignment wrapText="1"/>
    </xf>
    <xf numFmtId="164" fontId="36" fillId="0" borderId="12" xfId="0" applyFont="1" applyBorder="1" applyAlignment="1">
      <alignment wrapText="1"/>
    </xf>
    <xf numFmtId="164" fontId="36" fillId="0" borderId="10" xfId="0" applyFont="1" applyBorder="1" applyAlignment="1">
      <alignment horizontal="left" vertical="center" wrapText="1"/>
    </xf>
    <xf numFmtId="164" fontId="36" fillId="0" borderId="1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right" wrapText="1"/>
    </xf>
    <xf numFmtId="164" fontId="2" fillId="0" borderId="11" xfId="0" applyFont="1" applyBorder="1" applyAlignment="1">
      <alignment horizontal="left" vertical="center" wrapText="1"/>
    </xf>
    <xf numFmtId="164" fontId="4" fillId="0" borderId="19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19" xfId="0" applyFont="1" applyBorder="1" applyAlignment="1">
      <alignment/>
    </xf>
    <xf numFmtId="164" fontId="5" fillId="0" borderId="20" xfId="0" applyFont="1" applyBorder="1" applyAlignment="1">
      <alignment wrapText="1"/>
    </xf>
    <xf numFmtId="166" fontId="5" fillId="0" borderId="20" xfId="0" applyNumberFormat="1" applyFont="1" applyBorder="1" applyAlignment="1">
      <alignment horizontal="right" vertical="center" wrapText="1"/>
    </xf>
    <xf numFmtId="164" fontId="4" fillId="0" borderId="21" xfId="0" applyFont="1" applyBorder="1" applyAlignment="1">
      <alignment/>
    </xf>
    <xf numFmtId="164" fontId="1" fillId="0" borderId="0" xfId="0" applyFont="1" applyAlignment="1">
      <alignment wrapText="1"/>
    </xf>
    <xf numFmtId="164" fontId="1" fillId="0" borderId="22" xfId="0" applyFont="1" applyBorder="1" applyAlignment="1">
      <alignment wrapText="1"/>
    </xf>
    <xf numFmtId="164" fontId="1" fillId="0" borderId="22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center"/>
    </xf>
    <xf numFmtId="164" fontId="38" fillId="0" borderId="0" xfId="0" applyFont="1" applyAlignment="1">
      <alignment/>
    </xf>
    <xf numFmtId="164" fontId="3" fillId="0" borderId="23" xfId="0" applyFont="1" applyBorder="1" applyAlignment="1">
      <alignment horizontal="center"/>
    </xf>
    <xf numFmtId="164" fontId="35" fillId="0" borderId="0" xfId="0" applyFont="1" applyAlignment="1">
      <alignment horizontal="center"/>
    </xf>
    <xf numFmtId="164" fontId="33" fillId="0" borderId="0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7" xfId="0" applyFont="1" applyBorder="1" applyAlignment="1">
      <alignment/>
    </xf>
    <xf numFmtId="164" fontId="33" fillId="0" borderId="24" xfId="0" applyFont="1" applyBorder="1" applyAlignment="1">
      <alignment horizontal="center"/>
    </xf>
    <xf numFmtId="164" fontId="32" fillId="0" borderId="9" xfId="0" applyFont="1" applyBorder="1" applyAlignment="1">
      <alignment/>
    </xf>
    <xf numFmtId="164" fontId="32" fillId="0" borderId="7" xfId="0" applyFont="1" applyBorder="1" applyAlignment="1">
      <alignment/>
    </xf>
    <xf numFmtId="168" fontId="1" fillId="0" borderId="9" xfId="0" applyNumberFormat="1" applyFont="1" applyBorder="1" applyAlignment="1">
      <alignment horizontal="right" vertical="center"/>
    </xf>
    <xf numFmtId="164" fontId="33" fillId="0" borderId="25" xfId="0" applyFont="1" applyBorder="1" applyAlignment="1">
      <alignment horizontal="center"/>
    </xf>
    <xf numFmtId="164" fontId="39" fillId="0" borderId="26" xfId="0" applyFont="1" applyBorder="1" applyAlignment="1">
      <alignment wrapText="1"/>
    </xf>
    <xf numFmtId="168" fontId="1" fillId="0" borderId="6" xfId="0" applyNumberFormat="1" applyFont="1" applyBorder="1" applyAlignment="1">
      <alignment horizontal="right" vertical="center"/>
    </xf>
    <xf numFmtId="164" fontId="2" fillId="0" borderId="27" xfId="0" applyFont="1" applyBorder="1" applyAlignment="1">
      <alignment/>
    </xf>
    <xf numFmtId="164" fontId="2" fillId="0" borderId="4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27" xfId="0" applyFont="1" applyBorder="1" applyAlignment="1">
      <alignment/>
    </xf>
    <xf numFmtId="164" fontId="39" fillId="0" borderId="28" xfId="0" applyFont="1" applyBorder="1" applyAlignment="1">
      <alignment wrapText="1"/>
    </xf>
    <xf numFmtId="164" fontId="4" fillId="0" borderId="29" xfId="0" applyFont="1" applyBorder="1" applyAlignment="1">
      <alignment/>
    </xf>
    <xf numFmtId="164" fontId="40" fillId="0" borderId="20" xfId="0" applyFont="1" applyBorder="1" applyAlignment="1">
      <alignment wrapText="1"/>
    </xf>
    <xf numFmtId="164" fontId="4" fillId="0" borderId="30" xfId="0" applyFont="1" applyBorder="1" applyAlignment="1">
      <alignment/>
    </xf>
    <xf numFmtId="168" fontId="4" fillId="0" borderId="19" xfId="0" applyNumberFormat="1" applyFont="1" applyBorder="1" applyAlignment="1">
      <alignment horizontal="right" vertical="center"/>
    </xf>
    <xf numFmtId="168" fontId="4" fillId="0" borderId="31" xfId="0" applyNumberFormat="1" applyFont="1" applyBorder="1" applyAlignment="1">
      <alignment horizontal="right" vertical="center"/>
    </xf>
    <xf numFmtId="164" fontId="4" fillId="0" borderId="9" xfId="0" applyFont="1" applyBorder="1" applyAlignment="1">
      <alignment/>
    </xf>
    <xf numFmtId="164" fontId="41" fillId="0" borderId="32" xfId="0" applyFont="1" applyBorder="1" applyAlignment="1">
      <alignment/>
    </xf>
    <xf numFmtId="164" fontId="4" fillId="0" borderId="6" xfId="0" applyFont="1" applyBorder="1" applyAlignment="1">
      <alignment/>
    </xf>
    <xf numFmtId="168" fontId="1" fillId="0" borderId="0" xfId="0" applyNumberFormat="1" applyFont="1" applyAlignment="1">
      <alignment horizontal="right" vertical="center"/>
    </xf>
    <xf numFmtId="164" fontId="41" fillId="0" borderId="5" xfId="0" applyFont="1" applyBorder="1" applyAlignment="1">
      <alignment wrapText="1"/>
    </xf>
    <xf numFmtId="164" fontId="42" fillId="0" borderId="5" xfId="0" applyFont="1" applyBorder="1" applyAlignment="1">
      <alignment wrapText="1"/>
    </xf>
    <xf numFmtId="164" fontId="41" fillId="0" borderId="30" xfId="0" applyFont="1" applyBorder="1" applyAlignment="1">
      <alignment wrapText="1"/>
    </xf>
    <xf numFmtId="164" fontId="1" fillId="0" borderId="19" xfId="0" applyFont="1" applyBorder="1" applyAlignment="1">
      <alignment/>
    </xf>
    <xf numFmtId="164" fontId="1" fillId="0" borderId="31" xfId="0" applyFont="1" applyBorder="1" applyAlignment="1">
      <alignment/>
    </xf>
    <xf numFmtId="164" fontId="42" fillId="0" borderId="6" xfId="0" applyFont="1" applyBorder="1" applyAlignment="1">
      <alignment wrapText="1"/>
    </xf>
    <xf numFmtId="168" fontId="4" fillId="0" borderId="6" xfId="0" applyNumberFormat="1" applyFont="1" applyBorder="1" applyAlignment="1">
      <alignment horizontal="right" vertical="center"/>
    </xf>
    <xf numFmtId="164" fontId="41" fillId="0" borderId="6" xfId="0" applyFont="1" applyBorder="1" applyAlignment="1">
      <alignment wrapText="1"/>
    </xf>
    <xf numFmtId="168" fontId="1" fillId="0" borderId="27" xfId="0" applyNumberFormat="1" applyFont="1" applyBorder="1" applyAlignment="1">
      <alignment/>
    </xf>
    <xf numFmtId="164" fontId="42" fillId="0" borderId="6" xfId="0" applyFont="1" applyBorder="1" applyAlignment="1">
      <alignment/>
    </xf>
    <xf numFmtId="164" fontId="1" fillId="0" borderId="20" xfId="0" applyFont="1" applyBorder="1" applyAlignment="1">
      <alignment/>
    </xf>
    <xf numFmtId="164" fontId="41" fillId="0" borderId="19" xfId="0" applyFont="1" applyBorder="1" applyAlignment="1">
      <alignment/>
    </xf>
    <xf numFmtId="168" fontId="1" fillId="0" borderId="33" xfId="0" applyNumberFormat="1" applyFont="1" applyBorder="1" applyAlignment="1">
      <alignment/>
    </xf>
    <xf numFmtId="164" fontId="4" fillId="0" borderId="24" xfId="0" applyFont="1" applyBorder="1" applyAlignment="1">
      <alignment/>
    </xf>
    <xf numFmtId="164" fontId="4" fillId="0" borderId="24" xfId="0" applyFont="1" applyBorder="1" applyAlignment="1">
      <alignment wrapText="1"/>
    </xf>
    <xf numFmtId="164" fontId="40" fillId="0" borderId="34" xfId="0" applyFont="1" applyBorder="1" applyAlignment="1">
      <alignment/>
    </xf>
    <xf numFmtId="168" fontId="1" fillId="0" borderId="24" xfId="0" applyNumberFormat="1" applyFont="1" applyBorder="1" applyAlignment="1">
      <alignment horizontal="right" vertical="center"/>
    </xf>
    <xf numFmtId="164" fontId="1" fillId="0" borderId="24" xfId="0" applyFont="1" applyBorder="1" applyAlignment="1">
      <alignment/>
    </xf>
    <xf numFmtId="164" fontId="1" fillId="0" borderId="26" xfId="0" applyFont="1" applyBorder="1" applyAlignment="1">
      <alignment/>
    </xf>
    <xf numFmtId="164" fontId="41" fillId="0" borderId="35" xfId="0" applyFont="1" applyBorder="1" applyAlignment="1">
      <alignment/>
    </xf>
    <xf numFmtId="168" fontId="1" fillId="0" borderId="26" xfId="0" applyNumberFormat="1" applyFont="1" applyBorder="1" applyAlignment="1">
      <alignment horizontal="right" vertical="center"/>
    </xf>
    <xf numFmtId="166" fontId="1" fillId="0" borderId="26" xfId="0" applyNumberFormat="1" applyFont="1" applyBorder="1" applyAlignment="1">
      <alignment wrapText="1"/>
    </xf>
    <xf numFmtId="164" fontId="0" fillId="0" borderId="26" xfId="0" applyBorder="1" applyAlignment="1">
      <alignment/>
    </xf>
    <xf numFmtId="164" fontId="0" fillId="0" borderId="35" xfId="0" applyBorder="1" applyAlignment="1">
      <alignment/>
    </xf>
    <xf numFmtId="166" fontId="0" fillId="0" borderId="26" xfId="0" applyNumberFormat="1" applyBorder="1" applyAlignment="1">
      <alignment wrapText="1"/>
    </xf>
    <xf numFmtId="166" fontId="0" fillId="0" borderId="26" xfId="0" applyNumberFormat="1" applyBorder="1" applyAlignment="1">
      <alignment horizontal="center"/>
    </xf>
    <xf numFmtId="164" fontId="0" fillId="0" borderId="35" xfId="0" applyFont="1" applyBorder="1" applyAlignment="1">
      <alignment wrapText="1"/>
    </xf>
    <xf numFmtId="164" fontId="0" fillId="0" borderId="28" xfId="0" applyBorder="1" applyAlignment="1">
      <alignment/>
    </xf>
    <xf numFmtId="166" fontId="0" fillId="0" borderId="28" xfId="0" applyNumberFormat="1" applyBorder="1" applyAlignment="1">
      <alignment horizontal="center"/>
    </xf>
    <xf numFmtId="166" fontId="0" fillId="0" borderId="28" xfId="0" applyNumberFormat="1" applyBorder="1" applyAlignment="1">
      <alignment wrapText="1"/>
    </xf>
    <xf numFmtId="164" fontId="1" fillId="0" borderId="28" xfId="0" applyFont="1" applyBorder="1" applyAlignment="1">
      <alignment/>
    </xf>
    <xf numFmtId="164" fontId="1" fillId="0" borderId="36" xfId="0" applyFont="1" applyBorder="1" applyAlignment="1">
      <alignment/>
    </xf>
    <xf numFmtId="168" fontId="4" fillId="0" borderId="20" xfId="0" applyNumberFormat="1" applyFont="1" applyBorder="1" applyAlignment="1">
      <alignment horizontal="right" vertical="center"/>
    </xf>
    <xf numFmtId="164" fontId="4" fillId="0" borderId="26" xfId="0" applyFont="1" applyBorder="1" applyAlignment="1">
      <alignment/>
    </xf>
    <xf numFmtId="168" fontId="4" fillId="0" borderId="24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right" vertical="center"/>
    </xf>
    <xf numFmtId="168" fontId="1" fillId="0" borderId="28" xfId="0" applyNumberFormat="1" applyFont="1" applyBorder="1" applyAlignment="1">
      <alignment horizontal="right" vertical="center"/>
    </xf>
    <xf numFmtId="164" fontId="1" fillId="0" borderId="37" xfId="0" applyFont="1" applyBorder="1" applyAlignment="1">
      <alignment/>
    </xf>
    <xf numFmtId="168" fontId="4" fillId="0" borderId="37" xfId="0" applyNumberFormat="1" applyFont="1" applyBorder="1" applyAlignment="1">
      <alignment horizontal="right" vertical="center"/>
    </xf>
    <xf numFmtId="168" fontId="4" fillId="0" borderId="38" xfId="0" applyNumberFormat="1" applyFont="1" applyBorder="1" applyAlignment="1">
      <alignment horizontal="right" vertical="center"/>
    </xf>
    <xf numFmtId="164" fontId="1" fillId="0" borderId="39" xfId="0" applyFont="1" applyBorder="1" applyAlignment="1">
      <alignment/>
    </xf>
    <xf numFmtId="164" fontId="5" fillId="0" borderId="22" xfId="0" applyFont="1" applyBorder="1" applyAlignment="1">
      <alignment horizontal="center"/>
    </xf>
    <xf numFmtId="168" fontId="4" fillId="0" borderId="29" xfId="0" applyNumberFormat="1" applyFont="1" applyBorder="1" applyAlignment="1">
      <alignment horizontal="right" vertical="center"/>
    </xf>
    <xf numFmtId="168" fontId="4" fillId="0" borderId="40" xfId="0" applyNumberFormat="1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43" xfId="0" applyFont="1" applyBorder="1" applyAlignment="1">
      <alignment horizontal="right"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3.8515625" style="1" customWidth="1"/>
    <col min="2" max="2" width="10.7109375" style="1" customWidth="1"/>
    <col min="3" max="3" width="16.57421875" style="1" customWidth="1"/>
    <col min="4" max="4" width="10.7109375" style="1" customWidth="1"/>
    <col min="5" max="5" width="31.00390625" style="1" customWidth="1"/>
    <col min="6" max="6" width="11.57421875" style="1" customWidth="1"/>
    <col min="7" max="7" width="18.421875" style="1" customWidth="1"/>
    <col min="8" max="16384" width="9.00390625" style="1" customWidth="1"/>
  </cols>
  <sheetData>
    <row r="1" ht="15">
      <c r="F1" s="1" t="s">
        <v>0</v>
      </c>
    </row>
    <row r="2" ht="15">
      <c r="F2" s="1" t="s">
        <v>1</v>
      </c>
    </row>
    <row r="3" ht="15">
      <c r="F3" s="1" t="s">
        <v>2</v>
      </c>
    </row>
    <row r="4" ht="15">
      <c r="F4" s="1" t="s">
        <v>3</v>
      </c>
    </row>
    <row r="6" ht="15">
      <c r="F6" s="2" t="s">
        <v>4</v>
      </c>
    </row>
    <row r="7" ht="15">
      <c r="F7" s="2" t="s">
        <v>5</v>
      </c>
    </row>
    <row r="8" ht="15">
      <c r="F8" s="2" t="s">
        <v>2</v>
      </c>
    </row>
    <row r="9" ht="15">
      <c r="F9" s="2" t="s">
        <v>6</v>
      </c>
    </row>
    <row r="10" ht="15">
      <c r="C10"/>
    </row>
    <row r="11" spans="3:4" ht="16.5">
      <c r="C11" s="3" t="s">
        <v>7</v>
      </c>
      <c r="D11" s="4"/>
    </row>
    <row r="12" spans="3:4" ht="15">
      <c r="C12" s="4"/>
      <c r="D12" s="4" t="s">
        <v>8</v>
      </c>
    </row>
    <row r="13" ht="15">
      <c r="G13" s="5" t="s">
        <v>9</v>
      </c>
    </row>
    <row r="14" spans="1:7" s="9" customFormat="1" ht="30.75" customHeight="1">
      <c r="A14" s="6" t="s">
        <v>10</v>
      </c>
      <c r="B14" s="7" t="s">
        <v>11</v>
      </c>
      <c r="C14" s="7"/>
      <c r="D14" s="7"/>
      <c r="E14" s="7"/>
      <c r="F14" s="7"/>
      <c r="G14" s="8" t="s">
        <v>12</v>
      </c>
    </row>
    <row r="15" spans="1:7" ht="30.75" customHeight="1">
      <c r="A15" s="10" t="s">
        <v>13</v>
      </c>
      <c r="B15" s="11" t="s">
        <v>14</v>
      </c>
      <c r="C15" s="11"/>
      <c r="D15" s="11"/>
      <c r="E15" s="11"/>
      <c r="F15" s="11"/>
      <c r="G15" s="12">
        <f>5588963+2500-1444501</f>
        <v>4146962</v>
      </c>
    </row>
    <row r="16" spans="1:7" ht="40.5" customHeight="1">
      <c r="A16" s="10"/>
      <c r="B16" s="11" t="s">
        <v>15</v>
      </c>
      <c r="C16" s="11"/>
      <c r="D16" s="11"/>
      <c r="E16" s="11"/>
      <c r="F16" s="11"/>
      <c r="G16" s="12">
        <v>0</v>
      </c>
    </row>
    <row r="17" spans="1:7" ht="30.75" customHeight="1">
      <c r="A17" s="10"/>
      <c r="B17" s="11" t="s">
        <v>16</v>
      </c>
      <c r="C17" s="11"/>
      <c r="D17" s="11"/>
      <c r="E17" s="11"/>
      <c r="F17" s="11"/>
      <c r="G17" s="12">
        <f>G15</f>
        <v>4146962</v>
      </c>
    </row>
    <row r="18" spans="1:7" s="16" customFormat="1" ht="30.75" customHeight="1">
      <c r="A18" s="13"/>
      <c r="B18" s="14" t="s">
        <v>17</v>
      </c>
      <c r="C18" s="14"/>
      <c r="D18" s="14"/>
      <c r="E18" s="14"/>
      <c r="F18" s="14"/>
      <c r="G18" s="15">
        <f>G15</f>
        <v>4146962</v>
      </c>
    </row>
    <row r="19" spans="1:7" s="16" customFormat="1" ht="30.75" customHeight="1">
      <c r="A19" s="17"/>
      <c r="B19" s="7" t="s">
        <v>18</v>
      </c>
      <c r="C19" s="7"/>
      <c r="D19" s="7"/>
      <c r="E19" s="7"/>
      <c r="F19" s="7"/>
      <c r="G19" s="18">
        <v>1268087</v>
      </c>
    </row>
    <row r="20" spans="1:7" ht="34.5" customHeight="1">
      <c r="A20" s="10" t="s">
        <v>13</v>
      </c>
      <c r="B20" s="19" t="s">
        <v>19</v>
      </c>
      <c r="C20" s="19"/>
      <c r="D20" s="19"/>
      <c r="E20" s="19"/>
      <c r="F20" s="19"/>
      <c r="G20" s="12">
        <v>1268087</v>
      </c>
    </row>
    <row r="21" spans="1:7" ht="35.25" customHeight="1">
      <c r="A21" s="10"/>
      <c r="B21" s="11" t="s">
        <v>15</v>
      </c>
      <c r="C21" s="11"/>
      <c r="D21" s="11"/>
      <c r="E21" s="11"/>
      <c r="F21" s="11"/>
      <c r="G21" s="12">
        <v>0</v>
      </c>
    </row>
    <row r="22" spans="1:7" ht="29.25" customHeight="1">
      <c r="A22" s="10"/>
      <c r="B22" s="11" t="s">
        <v>20</v>
      </c>
      <c r="C22" s="11"/>
      <c r="D22" s="11"/>
      <c r="E22" s="11"/>
      <c r="F22" s="11"/>
      <c r="G22" s="12">
        <v>1268087</v>
      </c>
    </row>
    <row r="23" spans="1:7" s="16" customFormat="1" ht="30.75" customHeight="1">
      <c r="A23" s="20"/>
      <c r="B23" s="21" t="s">
        <v>21</v>
      </c>
      <c r="C23" s="21"/>
      <c r="D23" s="21"/>
      <c r="E23" s="21"/>
      <c r="F23" s="21"/>
      <c r="G23" s="22">
        <f>G20</f>
        <v>1268087</v>
      </c>
    </row>
    <row r="25" ht="15">
      <c r="G25" s="23"/>
    </row>
    <row r="26" spans="6:7" ht="15">
      <c r="F26" s="24" t="s">
        <v>22</v>
      </c>
      <c r="G26" s="25"/>
    </row>
    <row r="27" spans="6:7" ht="15">
      <c r="F27" s="26"/>
      <c r="G27" s="26"/>
    </row>
    <row r="28" spans="6:8" ht="15">
      <c r="F28" s="27" t="s">
        <v>23</v>
      </c>
      <c r="G28" s="28"/>
      <c r="H28" s="28"/>
    </row>
  </sheetData>
  <mergeCells count="11"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F27:G27"/>
  </mergeCells>
  <printOptions horizontalCentered="1" verticalCentered="1"/>
  <pageMargins left="0.39375" right="0.39375" top="0.39375" bottom="0.39375" header="0.5118055555555556" footer="0.5118055555555556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I1">
      <selection activeCell="J7" sqref="J7"/>
    </sheetView>
  </sheetViews>
  <sheetFormatPr defaultColWidth="9.140625" defaultRowHeight="12.75"/>
  <cols>
    <col min="1" max="1" width="11.8515625" style="0" customWidth="1"/>
    <col min="2" max="2" width="146.140625" style="0" customWidth="1"/>
    <col min="3" max="3" width="45.8515625" style="0" customWidth="1"/>
    <col min="4" max="4" width="22.7109375" style="0" customWidth="1"/>
    <col min="5" max="5" width="22.140625" style="0" customWidth="1"/>
    <col min="6" max="6" width="37.140625" style="0" customWidth="1"/>
    <col min="7" max="7" width="39.421875" style="0" customWidth="1"/>
    <col min="8" max="8" width="27.8515625" style="0" customWidth="1"/>
    <col min="9" max="9" width="35.57421875" style="0" customWidth="1"/>
    <col min="10" max="10" width="36.8515625" style="0" customWidth="1"/>
    <col min="11" max="11" width="28.57421875" style="0" customWidth="1"/>
    <col min="12" max="13" width="0" style="0" hidden="1" customWidth="1"/>
    <col min="14" max="14" width="15.00390625" style="0" customWidth="1"/>
    <col min="15" max="16384" width="9.00390625" style="0" customWidth="1"/>
  </cols>
  <sheetData>
    <row r="1" spans="1:11" ht="9.75" customHeight="1">
      <c r="A1" s="29"/>
      <c r="B1" s="29"/>
      <c r="C1" s="29"/>
      <c r="D1" s="29"/>
      <c r="E1" s="29"/>
      <c r="F1" s="29"/>
      <c r="G1" s="29"/>
      <c r="H1" s="29"/>
      <c r="I1" s="29"/>
      <c r="J1" s="30" t="s">
        <v>24</v>
      </c>
      <c r="K1" s="30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31" t="s">
        <v>25</v>
      </c>
      <c r="K2" s="32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33" t="s">
        <v>26</v>
      </c>
      <c r="K3" s="33"/>
    </row>
    <row r="4" spans="1:11" ht="14.25" customHeight="1">
      <c r="A4" s="29"/>
      <c r="B4" s="29"/>
      <c r="C4" s="29"/>
      <c r="D4" s="29"/>
      <c r="E4" s="29"/>
      <c r="F4" s="29"/>
      <c r="G4" s="29"/>
      <c r="H4" s="29"/>
      <c r="I4" s="29"/>
      <c r="J4" s="34" t="s">
        <v>27</v>
      </c>
      <c r="K4" s="32"/>
    </row>
    <row r="5" spans="1:11" ht="14.25" customHeight="1">
      <c r="A5" s="29"/>
      <c r="B5" s="29"/>
      <c r="C5" s="29"/>
      <c r="D5" s="29"/>
      <c r="E5" s="29"/>
      <c r="F5" s="29"/>
      <c r="G5" s="29"/>
      <c r="H5" s="29"/>
      <c r="I5" s="29"/>
      <c r="J5" s="34" t="s">
        <v>28</v>
      </c>
      <c r="K5" s="32"/>
    </row>
    <row r="6" spans="1:11" ht="14.25" customHeight="1">
      <c r="A6" s="29"/>
      <c r="B6" s="29"/>
      <c r="C6" s="29"/>
      <c r="D6" s="29"/>
      <c r="E6" s="29"/>
      <c r="F6" s="29"/>
      <c r="G6" s="29"/>
      <c r="H6" s="29"/>
      <c r="I6" s="29"/>
      <c r="K6" s="32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" t="s">
        <v>29</v>
      </c>
      <c r="K7" s="34"/>
    </row>
    <row r="8" spans="1:11" ht="21.75" customHeight="1">
      <c r="A8" s="29"/>
      <c r="B8" s="29"/>
      <c r="C8" s="29"/>
      <c r="D8" s="29"/>
      <c r="E8" s="29"/>
      <c r="F8" s="29"/>
      <c r="G8" s="29"/>
      <c r="H8" s="29"/>
      <c r="I8" s="29"/>
      <c r="J8" s="2" t="s">
        <v>5</v>
      </c>
      <c r="K8" s="32"/>
    </row>
    <row r="9" spans="1:11" ht="27.75" customHeight="1">
      <c r="A9" s="29"/>
      <c r="B9" s="29"/>
      <c r="C9" s="29"/>
      <c r="D9" s="29"/>
      <c r="E9" s="29"/>
      <c r="F9" s="29"/>
      <c r="G9" s="29"/>
      <c r="H9" s="29"/>
      <c r="I9" s="29"/>
      <c r="J9" s="2" t="s">
        <v>2</v>
      </c>
      <c r="K9" s="32"/>
    </row>
    <row r="10" spans="1:11" ht="31.5" customHeight="1">
      <c r="A10" s="29"/>
      <c r="B10" s="29"/>
      <c r="C10" s="35" t="s">
        <v>30</v>
      </c>
      <c r="D10" s="35"/>
      <c r="E10" s="35"/>
      <c r="F10" s="35"/>
      <c r="G10" s="35"/>
      <c r="H10" s="35"/>
      <c r="I10" s="35"/>
      <c r="J10" s="2" t="s">
        <v>6</v>
      </c>
      <c r="K10" s="29"/>
    </row>
    <row r="11" spans="1:13" ht="10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6" t="s">
        <v>31</v>
      </c>
      <c r="L11" s="37"/>
      <c r="M11" s="37"/>
    </row>
    <row r="12" spans="1:15" ht="33.75" customHeight="1">
      <c r="A12" s="38" t="s">
        <v>32</v>
      </c>
      <c r="B12" s="39" t="s">
        <v>33</v>
      </c>
      <c r="C12" s="38" t="s">
        <v>34</v>
      </c>
      <c r="D12" s="38" t="s">
        <v>35</v>
      </c>
      <c r="E12" s="38" t="s">
        <v>36</v>
      </c>
      <c r="F12" s="39" t="s">
        <v>37</v>
      </c>
      <c r="G12" s="39" t="s">
        <v>38</v>
      </c>
      <c r="H12" s="39"/>
      <c r="I12" s="39"/>
      <c r="J12" s="39"/>
      <c r="K12" s="39"/>
      <c r="L12" s="40" t="s">
        <v>39</v>
      </c>
      <c r="M12" s="41" t="s">
        <v>40</v>
      </c>
      <c r="N12" s="42"/>
      <c r="O12" s="42"/>
    </row>
    <row r="13" spans="1:15" s="44" customFormat="1" ht="57.75" customHeight="1">
      <c r="A13" s="38"/>
      <c r="B13" s="38"/>
      <c r="C13" s="38"/>
      <c r="D13" s="38"/>
      <c r="E13" s="38"/>
      <c r="F13" s="39"/>
      <c r="G13" s="39" t="s">
        <v>41</v>
      </c>
      <c r="H13" s="39" t="s">
        <v>42</v>
      </c>
      <c r="I13" s="39" t="s">
        <v>43</v>
      </c>
      <c r="J13" s="39" t="s">
        <v>44</v>
      </c>
      <c r="K13" s="39"/>
      <c r="L13" s="40"/>
      <c r="M13" s="41"/>
      <c r="N13" s="43"/>
      <c r="O13" s="43"/>
    </row>
    <row r="14" spans="1:15" ht="12.75" customHeight="1" hidden="1">
      <c r="A14" s="38"/>
      <c r="B14" s="38"/>
      <c r="C14" s="38"/>
      <c r="D14" s="38"/>
      <c r="E14" s="38"/>
      <c r="F14" s="39"/>
      <c r="G14" s="39"/>
      <c r="H14" s="39"/>
      <c r="I14" s="39"/>
      <c r="J14" s="39" t="s">
        <v>45</v>
      </c>
      <c r="K14" s="39" t="s">
        <v>46</v>
      </c>
      <c r="L14" s="40"/>
      <c r="M14" s="41"/>
      <c r="N14" s="42"/>
      <c r="O14" s="42"/>
    </row>
    <row r="15" spans="1:15" ht="15.75" customHeight="1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45"/>
      <c r="M15" s="45"/>
      <c r="N15" s="42"/>
      <c r="O15" s="42"/>
    </row>
    <row r="16" spans="1:15" ht="24.75" customHeight="1">
      <c r="A16" s="46">
        <v>1</v>
      </c>
      <c r="B16" s="47" t="s">
        <v>47</v>
      </c>
      <c r="C16" s="48" t="s">
        <v>48</v>
      </c>
      <c r="D16" s="49" t="s">
        <v>49</v>
      </c>
      <c r="E16" s="49" t="s">
        <v>50</v>
      </c>
      <c r="F16" s="50">
        <v>1099115</v>
      </c>
      <c r="G16" s="50">
        <v>532973</v>
      </c>
      <c r="H16" s="51"/>
      <c r="I16" s="51"/>
      <c r="J16" s="50">
        <v>490656</v>
      </c>
      <c r="K16" s="52" t="s">
        <v>51</v>
      </c>
      <c r="L16" s="53">
        <v>511173</v>
      </c>
      <c r="M16" s="54">
        <f>G16-L16</f>
        <v>21800</v>
      </c>
      <c r="N16" s="42"/>
      <c r="O16" s="42"/>
    </row>
    <row r="17" spans="1:15" ht="24.75" customHeight="1">
      <c r="A17" s="46"/>
      <c r="B17" s="47"/>
      <c r="C17" s="48"/>
      <c r="D17" s="49"/>
      <c r="E17" s="49"/>
      <c r="F17" s="50"/>
      <c r="G17" s="50"/>
      <c r="H17" s="51"/>
      <c r="I17" s="51"/>
      <c r="J17" s="50">
        <v>75486</v>
      </c>
      <c r="K17" s="52" t="s">
        <v>52</v>
      </c>
      <c r="L17" s="53"/>
      <c r="M17" s="54"/>
      <c r="N17" s="42"/>
      <c r="O17" s="42"/>
    </row>
    <row r="18" spans="1:15" ht="29.25" customHeight="1">
      <c r="A18" s="52" t="s">
        <v>53</v>
      </c>
      <c r="B18" s="52"/>
      <c r="C18" s="55"/>
      <c r="D18" s="55"/>
      <c r="E18" s="55"/>
      <c r="F18" s="56">
        <f>SUM(F16:F17)</f>
        <v>1099115</v>
      </c>
      <c r="G18" s="56">
        <f>SUM(G16:G17)</f>
        <v>532973</v>
      </c>
      <c r="H18" s="56"/>
      <c r="I18" s="56"/>
      <c r="J18" s="56">
        <f>SUM(J16:J17)</f>
        <v>566142</v>
      </c>
      <c r="K18" s="57"/>
      <c r="L18" s="58"/>
      <c r="M18" s="58"/>
      <c r="N18" s="42"/>
      <c r="O18" s="42"/>
    </row>
    <row r="19" spans="1:15" ht="59.25" customHeight="1">
      <c r="A19" s="46">
        <v>2</v>
      </c>
      <c r="B19" s="47" t="s">
        <v>54</v>
      </c>
      <c r="C19" s="48" t="s">
        <v>55</v>
      </c>
      <c r="D19" s="59" t="s">
        <v>56</v>
      </c>
      <c r="E19" s="59" t="s">
        <v>57</v>
      </c>
      <c r="F19" s="56">
        <v>67100</v>
      </c>
      <c r="G19" s="56">
        <v>67100</v>
      </c>
      <c r="H19" s="60"/>
      <c r="I19" s="60"/>
      <c r="J19" s="60"/>
      <c r="K19" s="57"/>
      <c r="L19" s="58">
        <v>618400</v>
      </c>
      <c r="M19" s="58">
        <f>G19-L19</f>
        <v>-551300</v>
      </c>
      <c r="N19" s="42"/>
      <c r="O19" s="42"/>
    </row>
    <row r="20" spans="1:15" ht="66" customHeight="1">
      <c r="A20" s="46">
        <v>3</v>
      </c>
      <c r="B20" s="47" t="s">
        <v>58</v>
      </c>
      <c r="C20" s="48" t="s">
        <v>59</v>
      </c>
      <c r="D20" s="59" t="s">
        <v>56</v>
      </c>
      <c r="E20" s="59" t="s">
        <v>60</v>
      </c>
      <c r="F20" s="50">
        <v>139964.5</v>
      </c>
      <c r="G20" s="50">
        <v>139964.5</v>
      </c>
      <c r="H20" s="60"/>
      <c r="I20" s="60"/>
      <c r="J20" s="60"/>
      <c r="K20" s="57"/>
      <c r="L20" s="58">
        <v>116919</v>
      </c>
      <c r="M20" s="61">
        <f>G20-L20</f>
        <v>23045.5</v>
      </c>
      <c r="N20" s="42"/>
      <c r="O20" s="42"/>
    </row>
    <row r="21" spans="1:15" ht="66" customHeight="1">
      <c r="A21" s="46">
        <v>4</v>
      </c>
      <c r="B21" s="47" t="s">
        <v>61</v>
      </c>
      <c r="C21" s="48" t="s">
        <v>59</v>
      </c>
      <c r="D21" s="59" t="s">
        <v>56</v>
      </c>
      <c r="E21" s="59" t="s">
        <v>60</v>
      </c>
      <c r="F21" s="50">
        <v>50000</v>
      </c>
      <c r="G21" s="50">
        <v>50000</v>
      </c>
      <c r="H21" s="60"/>
      <c r="I21" s="60"/>
      <c r="J21" s="60"/>
      <c r="K21" s="57"/>
      <c r="L21" s="58"/>
      <c r="M21" s="61"/>
      <c r="N21" s="42"/>
      <c r="O21" s="42"/>
    </row>
    <row r="22" spans="1:15" ht="32.25" customHeight="1">
      <c r="A22" s="62">
        <v>5</v>
      </c>
      <c r="B22" s="63" t="s">
        <v>62</v>
      </c>
      <c r="C22" s="64" t="s">
        <v>48</v>
      </c>
      <c r="D22" s="65" t="s">
        <v>56</v>
      </c>
      <c r="E22" s="65" t="s">
        <v>63</v>
      </c>
      <c r="F22" s="50">
        <v>28191</v>
      </c>
      <c r="G22" s="50">
        <f>27405+786.18</f>
        <v>28191.18</v>
      </c>
      <c r="H22" s="66"/>
      <c r="I22" s="66"/>
      <c r="J22" s="66"/>
      <c r="K22" s="67"/>
      <c r="L22" s="58">
        <v>27405</v>
      </c>
      <c r="M22" s="61">
        <f>G22-L22</f>
        <v>786.1800000000003</v>
      </c>
      <c r="N22" s="42"/>
      <c r="O22" s="42"/>
    </row>
    <row r="23" spans="1:15" ht="51.75" customHeight="1">
      <c r="A23" s="46">
        <v>6</v>
      </c>
      <c r="B23" s="47" t="s">
        <v>64</v>
      </c>
      <c r="C23" s="48" t="s">
        <v>48</v>
      </c>
      <c r="D23" s="59" t="s">
        <v>56</v>
      </c>
      <c r="E23" s="59" t="s">
        <v>63</v>
      </c>
      <c r="F23" s="50">
        <v>18576</v>
      </c>
      <c r="G23" s="50">
        <v>18576</v>
      </c>
      <c r="H23" s="51"/>
      <c r="I23" s="51"/>
      <c r="J23" s="50"/>
      <c r="K23" s="68"/>
      <c r="L23" s="58">
        <v>164655</v>
      </c>
      <c r="M23" s="58">
        <f>G23-L23</f>
        <v>-146079</v>
      </c>
      <c r="N23" s="42"/>
      <c r="O23" s="42"/>
    </row>
    <row r="24" spans="1:13" s="76" customFormat="1" ht="123.75" customHeight="1">
      <c r="A24" s="69">
        <v>7</v>
      </c>
      <c r="B24" s="70" t="s">
        <v>65</v>
      </c>
      <c r="C24" s="71" t="s">
        <v>48</v>
      </c>
      <c r="D24" s="72" t="s">
        <v>56</v>
      </c>
      <c r="E24" s="72" t="s">
        <v>63</v>
      </c>
      <c r="F24" s="73">
        <v>1714845</v>
      </c>
      <c r="G24" s="73">
        <v>1714845</v>
      </c>
      <c r="H24" s="74"/>
      <c r="I24" s="74"/>
      <c r="J24" s="74"/>
      <c r="K24" s="75"/>
      <c r="L24" s="58">
        <v>300000</v>
      </c>
      <c r="M24" s="58">
        <f>G24-L24</f>
        <v>1414845</v>
      </c>
    </row>
    <row r="25" spans="1:13" s="76" customFormat="1" ht="36.75" customHeight="1">
      <c r="A25" s="46">
        <v>8</v>
      </c>
      <c r="B25" s="63" t="s">
        <v>66</v>
      </c>
      <c r="C25" s="48" t="s">
        <v>48</v>
      </c>
      <c r="D25" s="59" t="s">
        <v>56</v>
      </c>
      <c r="E25" s="59" t="s">
        <v>63</v>
      </c>
      <c r="F25" s="50">
        <v>98498</v>
      </c>
      <c r="G25" s="50">
        <v>98498</v>
      </c>
      <c r="H25" s="60"/>
      <c r="I25" s="60"/>
      <c r="J25" s="60"/>
      <c r="K25" s="57"/>
      <c r="L25" s="58">
        <v>100000</v>
      </c>
      <c r="M25" s="58">
        <f>G25-L25</f>
        <v>-1502</v>
      </c>
    </row>
    <row r="26" spans="1:15" ht="33.75" customHeight="1">
      <c r="A26" s="46">
        <v>9</v>
      </c>
      <c r="B26" s="47" t="s">
        <v>67</v>
      </c>
      <c r="C26" s="48" t="s">
        <v>48</v>
      </c>
      <c r="D26" s="59" t="s">
        <v>56</v>
      </c>
      <c r="E26" s="59" t="s">
        <v>68</v>
      </c>
      <c r="F26" s="56">
        <v>250000</v>
      </c>
      <c r="G26" s="56">
        <v>250000</v>
      </c>
      <c r="H26" s="60"/>
      <c r="I26" s="60"/>
      <c r="J26" s="60"/>
      <c r="K26" s="57"/>
      <c r="L26" s="58">
        <v>250000</v>
      </c>
      <c r="M26" s="58">
        <f>G26-L26</f>
        <v>0</v>
      </c>
      <c r="N26" s="42"/>
      <c r="O26" s="42"/>
    </row>
    <row r="27" spans="1:15" ht="61.5" customHeight="1">
      <c r="A27" s="46">
        <v>10</v>
      </c>
      <c r="B27" s="47" t="s">
        <v>69</v>
      </c>
      <c r="C27" s="48" t="s">
        <v>48</v>
      </c>
      <c r="D27" s="59" t="s">
        <v>56</v>
      </c>
      <c r="E27" s="59" t="s">
        <v>68</v>
      </c>
      <c r="F27" s="56">
        <v>64445</v>
      </c>
      <c r="G27" s="56">
        <v>64445</v>
      </c>
      <c r="H27" s="60"/>
      <c r="I27" s="60"/>
      <c r="J27" s="60"/>
      <c r="K27" s="57"/>
      <c r="L27" s="58">
        <v>50000</v>
      </c>
      <c r="M27" s="58">
        <f>G27-L27</f>
        <v>14445</v>
      </c>
      <c r="N27" s="42"/>
      <c r="O27" s="42"/>
    </row>
    <row r="28" spans="1:15" ht="30.75" customHeight="1">
      <c r="A28" s="52" t="s">
        <v>70</v>
      </c>
      <c r="B28" s="52"/>
      <c r="C28" s="55"/>
      <c r="D28" s="55"/>
      <c r="E28" s="55"/>
      <c r="F28" s="56">
        <f>SUM(F19:F27)</f>
        <v>2431619.5</v>
      </c>
      <c r="G28" s="56">
        <f>SUM(G19:G27)</f>
        <v>2431619.6799999997</v>
      </c>
      <c r="H28" s="56">
        <f>SUM(H19:H27)</f>
        <v>0</v>
      </c>
      <c r="I28" s="56">
        <f>SUM(I19:I27)</f>
        <v>0</v>
      </c>
      <c r="J28" s="56">
        <f>SUM(J19:J27)</f>
        <v>0</v>
      </c>
      <c r="K28" s="56">
        <f>SUM(K19:K27)</f>
        <v>0</v>
      </c>
      <c r="L28" s="58"/>
      <c r="M28" s="58"/>
      <c r="N28" s="42"/>
      <c r="O28" s="42"/>
    </row>
    <row r="29" spans="1:15" ht="51.75" customHeight="1">
      <c r="A29" s="46">
        <v>11</v>
      </c>
      <c r="B29" s="47" t="s">
        <v>71</v>
      </c>
      <c r="C29" s="48" t="s">
        <v>48</v>
      </c>
      <c r="D29" s="59" t="s">
        <v>72</v>
      </c>
      <c r="E29" s="59" t="s">
        <v>73</v>
      </c>
      <c r="F29" s="56">
        <v>1103993</v>
      </c>
      <c r="G29" s="56">
        <v>1103993</v>
      </c>
      <c r="H29" s="60"/>
      <c r="I29" s="60"/>
      <c r="J29" s="60"/>
      <c r="K29" s="57"/>
      <c r="L29" s="58">
        <v>200000</v>
      </c>
      <c r="M29" s="58">
        <f>G29-L29</f>
        <v>903993</v>
      </c>
      <c r="N29" s="42"/>
      <c r="O29" s="42"/>
    </row>
    <row r="30" spans="1:15" ht="23.25" customHeight="1">
      <c r="A30" s="52" t="s">
        <v>74</v>
      </c>
      <c r="B30" s="52"/>
      <c r="C30" s="55"/>
      <c r="D30" s="55"/>
      <c r="E30" s="55"/>
      <c r="F30" s="50">
        <f>SUM(F29:F29)</f>
        <v>1103993</v>
      </c>
      <c r="G30" s="50">
        <f>SUM(G29:G29)</f>
        <v>1103993</v>
      </c>
      <c r="H30" s="56">
        <f>SUM(H29:H29)</f>
        <v>0</v>
      </c>
      <c r="I30" s="56">
        <f>SUM(I29:I29)</f>
        <v>0</v>
      </c>
      <c r="J30" s="56">
        <f>SUM(J29:J29)</f>
        <v>0</v>
      </c>
      <c r="K30" s="57"/>
      <c r="L30" s="58"/>
      <c r="M30" s="58"/>
      <c r="N30" s="42"/>
      <c r="O30" s="42"/>
    </row>
    <row r="31" spans="1:15" ht="51.75" customHeight="1">
      <c r="A31" s="46">
        <v>12</v>
      </c>
      <c r="B31" s="47" t="s">
        <v>75</v>
      </c>
      <c r="C31" s="48" t="s">
        <v>48</v>
      </c>
      <c r="D31" s="59" t="s">
        <v>76</v>
      </c>
      <c r="E31" s="59" t="s">
        <v>77</v>
      </c>
      <c r="F31" s="56">
        <v>31317</v>
      </c>
      <c r="G31" s="56">
        <v>31317</v>
      </c>
      <c r="H31" s="60"/>
      <c r="I31" s="60"/>
      <c r="J31" s="60"/>
      <c r="K31" s="57"/>
      <c r="L31" s="58">
        <v>50000</v>
      </c>
      <c r="M31" s="58">
        <f>G31-L31</f>
        <v>-18683</v>
      </c>
      <c r="N31" s="42"/>
      <c r="O31" s="42"/>
    </row>
    <row r="32" spans="1:15" ht="26.25" customHeight="1">
      <c r="A32" s="52" t="s">
        <v>78</v>
      </c>
      <c r="B32" s="52"/>
      <c r="C32" s="55"/>
      <c r="D32" s="55"/>
      <c r="E32" s="55"/>
      <c r="F32" s="56">
        <f>SUM(F31:F31)</f>
        <v>31317</v>
      </c>
      <c r="G32" s="56">
        <f>SUM(G31:G31)</f>
        <v>31317</v>
      </c>
      <c r="H32" s="56">
        <f>SUM(H31:H31)</f>
        <v>0</v>
      </c>
      <c r="I32" s="56">
        <f>SUM(I31:I31)</f>
        <v>0</v>
      </c>
      <c r="J32" s="56">
        <f>SUM(J31:J31)</f>
        <v>0</v>
      </c>
      <c r="K32" s="57"/>
      <c r="L32" s="58"/>
      <c r="M32" s="58"/>
      <c r="N32" s="42"/>
      <c r="O32" s="42"/>
    </row>
    <row r="33" spans="1:15" ht="48.75" customHeight="1">
      <c r="A33" s="46">
        <v>13</v>
      </c>
      <c r="B33" s="47" t="s">
        <v>79</v>
      </c>
      <c r="C33" s="48" t="s">
        <v>48</v>
      </c>
      <c r="D33" s="77">
        <v>754</v>
      </c>
      <c r="E33" s="77">
        <v>75405</v>
      </c>
      <c r="F33" s="56">
        <v>40000</v>
      </c>
      <c r="G33" s="56">
        <v>40000</v>
      </c>
      <c r="H33" s="56"/>
      <c r="I33" s="56"/>
      <c r="J33" s="56"/>
      <c r="K33" s="57"/>
      <c r="L33" s="58"/>
      <c r="M33" s="58"/>
      <c r="N33" s="42"/>
      <c r="O33" s="42"/>
    </row>
    <row r="34" spans="1:15" ht="59.25" customHeight="1">
      <c r="A34" s="46">
        <v>14</v>
      </c>
      <c r="B34" s="47" t="s">
        <v>80</v>
      </c>
      <c r="C34" s="48" t="s">
        <v>48</v>
      </c>
      <c r="D34" s="77">
        <v>754</v>
      </c>
      <c r="E34" s="77">
        <v>75411</v>
      </c>
      <c r="F34" s="56">
        <v>10000</v>
      </c>
      <c r="G34" s="56">
        <v>10000</v>
      </c>
      <c r="H34" s="56"/>
      <c r="I34" s="56"/>
      <c r="J34" s="56"/>
      <c r="K34" s="57"/>
      <c r="L34" s="58"/>
      <c r="M34" s="58"/>
      <c r="N34" s="42"/>
      <c r="O34" s="42"/>
    </row>
    <row r="35" spans="1:15" ht="47.25" customHeight="1">
      <c r="A35" s="46">
        <v>15</v>
      </c>
      <c r="B35" s="47" t="s">
        <v>81</v>
      </c>
      <c r="C35" s="48" t="s">
        <v>48</v>
      </c>
      <c r="D35" s="77">
        <v>754</v>
      </c>
      <c r="E35" s="77">
        <v>75412</v>
      </c>
      <c r="F35" s="56">
        <v>210000</v>
      </c>
      <c r="G35" s="56">
        <v>210000</v>
      </c>
      <c r="H35" s="56"/>
      <c r="I35" s="56"/>
      <c r="J35" s="56"/>
      <c r="K35" s="57"/>
      <c r="L35" s="58"/>
      <c r="M35" s="58"/>
      <c r="N35" s="42"/>
      <c r="O35" s="42"/>
    </row>
    <row r="36" spans="1:15" ht="39.75" customHeight="1">
      <c r="A36" s="46">
        <v>16</v>
      </c>
      <c r="B36" s="47" t="s">
        <v>82</v>
      </c>
      <c r="C36" s="48" t="s">
        <v>48</v>
      </c>
      <c r="D36" s="59" t="s">
        <v>83</v>
      </c>
      <c r="E36" s="59" t="s">
        <v>84</v>
      </c>
      <c r="F36" s="56">
        <v>70915</v>
      </c>
      <c r="G36" s="56">
        <v>70915</v>
      </c>
      <c r="H36" s="60"/>
      <c r="I36" s="60"/>
      <c r="J36" s="60"/>
      <c r="K36" s="57"/>
      <c r="L36" s="58">
        <v>20000</v>
      </c>
      <c r="M36" s="58">
        <f>G36-L36</f>
        <v>50915</v>
      </c>
      <c r="N36" s="42"/>
      <c r="O36" s="42"/>
    </row>
    <row r="37" spans="1:15" ht="20.25" customHeight="1">
      <c r="A37" s="52" t="s">
        <v>85</v>
      </c>
      <c r="B37" s="52"/>
      <c r="C37" s="78"/>
      <c r="D37" s="78"/>
      <c r="E37" s="78"/>
      <c r="F37" s="56">
        <f>SUM(F33:F36)</f>
        <v>330915</v>
      </c>
      <c r="G37" s="56">
        <f>SUM(G33:G36)</f>
        <v>330915</v>
      </c>
      <c r="H37" s="56">
        <f>SUM(H36:H36)</f>
        <v>0</v>
      </c>
      <c r="I37" s="56">
        <f>SUM(I36:I36)</f>
        <v>0</v>
      </c>
      <c r="J37" s="56">
        <f>SUM(J36:J36)</f>
        <v>0</v>
      </c>
      <c r="K37" s="57"/>
      <c r="L37" s="58"/>
      <c r="M37" s="58"/>
      <c r="N37" s="42"/>
      <c r="O37" s="42"/>
    </row>
    <row r="38" spans="1:15" s="84" customFormat="1" ht="43.5" customHeight="1">
      <c r="A38" s="46">
        <v>17</v>
      </c>
      <c r="B38" s="79" t="s">
        <v>86</v>
      </c>
      <c r="C38" s="48" t="s">
        <v>87</v>
      </c>
      <c r="D38" s="77">
        <v>801</v>
      </c>
      <c r="E38" s="77">
        <v>80101</v>
      </c>
      <c r="F38" s="56">
        <v>22000</v>
      </c>
      <c r="G38" s="56">
        <v>22000</v>
      </c>
      <c r="H38" s="80"/>
      <c r="I38" s="80"/>
      <c r="J38" s="80"/>
      <c r="K38" s="81"/>
      <c r="L38" s="82"/>
      <c r="M38" s="82"/>
      <c r="N38" s="83"/>
      <c r="O38" s="83"/>
    </row>
    <row r="39" spans="1:15" s="84" customFormat="1" ht="43.5" customHeight="1">
      <c r="A39" s="46">
        <v>18</v>
      </c>
      <c r="B39" s="79" t="s">
        <v>88</v>
      </c>
      <c r="C39" s="48" t="s">
        <v>48</v>
      </c>
      <c r="D39" s="77">
        <v>801</v>
      </c>
      <c r="E39" s="77">
        <v>80101</v>
      </c>
      <c r="F39" s="56">
        <v>24246</v>
      </c>
      <c r="G39" s="56">
        <v>24246</v>
      </c>
      <c r="H39" s="80"/>
      <c r="I39" s="80"/>
      <c r="J39" s="80"/>
      <c r="K39" s="81"/>
      <c r="L39" s="82"/>
      <c r="M39" s="82"/>
      <c r="N39" s="83"/>
      <c r="O39" s="83"/>
    </row>
    <row r="40" spans="1:15" ht="51.75" customHeight="1">
      <c r="A40" s="46">
        <v>19</v>
      </c>
      <c r="B40" s="47" t="s">
        <v>89</v>
      </c>
      <c r="C40" s="48" t="s">
        <v>48</v>
      </c>
      <c r="D40" s="59" t="s">
        <v>90</v>
      </c>
      <c r="E40" s="59" t="s">
        <v>91</v>
      </c>
      <c r="F40" s="56">
        <v>128332</v>
      </c>
      <c r="G40" s="56">
        <v>75832</v>
      </c>
      <c r="H40" s="60"/>
      <c r="I40" s="56">
        <v>52500</v>
      </c>
      <c r="J40" s="60"/>
      <c r="K40" s="52" t="s">
        <v>92</v>
      </c>
      <c r="L40" s="58">
        <v>90000</v>
      </c>
      <c r="M40" s="58">
        <f>G40-L40</f>
        <v>-14168</v>
      </c>
      <c r="N40" s="42"/>
      <c r="O40" s="42"/>
    </row>
    <row r="41" spans="1:15" ht="39.75" customHeight="1">
      <c r="A41" s="46">
        <v>20</v>
      </c>
      <c r="B41" s="47" t="s">
        <v>93</v>
      </c>
      <c r="C41" s="48" t="s">
        <v>48</v>
      </c>
      <c r="D41" s="59" t="s">
        <v>90</v>
      </c>
      <c r="E41" s="59" t="s">
        <v>94</v>
      </c>
      <c r="F41" s="56">
        <v>18487</v>
      </c>
      <c r="G41" s="56">
        <v>18487</v>
      </c>
      <c r="H41" s="60"/>
      <c r="I41" s="56"/>
      <c r="J41" s="60"/>
      <c r="K41" s="52"/>
      <c r="L41" s="58"/>
      <c r="M41" s="58"/>
      <c r="N41" s="42"/>
      <c r="O41" s="42"/>
    </row>
    <row r="42" spans="1:15" ht="39.75" customHeight="1">
      <c r="A42" s="46">
        <v>21</v>
      </c>
      <c r="B42" s="47" t="s">
        <v>95</v>
      </c>
      <c r="C42" s="48" t="s">
        <v>87</v>
      </c>
      <c r="D42" s="59" t="s">
        <v>90</v>
      </c>
      <c r="E42" s="59" t="s">
        <v>94</v>
      </c>
      <c r="F42" s="56">
        <v>11200</v>
      </c>
      <c r="G42" s="56">
        <v>11200</v>
      </c>
      <c r="H42" s="60"/>
      <c r="I42" s="56"/>
      <c r="J42" s="60"/>
      <c r="K42" s="52"/>
      <c r="L42" s="58"/>
      <c r="M42" s="58"/>
      <c r="N42" s="42"/>
      <c r="O42" s="42"/>
    </row>
    <row r="43" spans="1:13" ht="22.5" customHeight="1">
      <c r="A43" s="52" t="s">
        <v>96</v>
      </c>
      <c r="B43" s="52"/>
      <c r="C43" s="55"/>
      <c r="D43" s="55"/>
      <c r="E43" s="55"/>
      <c r="F43" s="56">
        <f>SUM(F38:F42)</f>
        <v>204265</v>
      </c>
      <c r="G43" s="56">
        <f>SUM(G38:G42)</f>
        <v>151765</v>
      </c>
      <c r="H43" s="56">
        <f>SUM(H38:H42)</f>
        <v>0</v>
      </c>
      <c r="I43" s="56">
        <f>SUM(I38:I42)</f>
        <v>52500</v>
      </c>
      <c r="J43" s="56">
        <f>SUM(J38:J42)</f>
        <v>0</v>
      </c>
      <c r="K43" s="56">
        <f>SUM(K38:K42)</f>
        <v>0</v>
      </c>
      <c r="L43" s="56">
        <f>SUM(L38:L42)</f>
        <v>90000</v>
      </c>
      <c r="M43" s="56">
        <f>SUM(M38:M42)</f>
        <v>-14168</v>
      </c>
    </row>
    <row r="44" spans="1:13" ht="22.5" customHeight="1">
      <c r="A44" s="46">
        <v>22</v>
      </c>
      <c r="B44" s="79" t="s">
        <v>97</v>
      </c>
      <c r="C44" s="48" t="s">
        <v>48</v>
      </c>
      <c r="D44" s="48">
        <v>851</v>
      </c>
      <c r="E44" s="79">
        <v>85111</v>
      </c>
      <c r="F44" s="56">
        <v>300000</v>
      </c>
      <c r="G44" s="56">
        <v>300000</v>
      </c>
      <c r="H44" s="56"/>
      <c r="I44" s="56"/>
      <c r="J44" s="56"/>
      <c r="K44" s="56"/>
      <c r="L44" s="56"/>
      <c r="M44" s="56"/>
    </row>
    <row r="45" spans="1:13" ht="22.5" customHeight="1">
      <c r="A45" s="52" t="s">
        <v>98</v>
      </c>
      <c r="B45" s="52"/>
      <c r="C45" s="79"/>
      <c r="D45" s="79"/>
      <c r="E45" s="79"/>
      <c r="F45" s="56">
        <f>F44</f>
        <v>300000</v>
      </c>
      <c r="G45" s="56">
        <f>G44</f>
        <v>300000</v>
      </c>
      <c r="H45" s="56"/>
      <c r="I45" s="56"/>
      <c r="J45" s="56"/>
      <c r="K45" s="56"/>
      <c r="L45" s="56"/>
      <c r="M45" s="56"/>
    </row>
    <row r="46" spans="1:15" ht="37.5" customHeight="1">
      <c r="A46" s="46">
        <v>22</v>
      </c>
      <c r="B46" s="47" t="s">
        <v>99</v>
      </c>
      <c r="C46" s="48" t="s">
        <v>100</v>
      </c>
      <c r="D46" s="59" t="s">
        <v>101</v>
      </c>
      <c r="E46" s="59" t="s">
        <v>102</v>
      </c>
      <c r="F46" s="56">
        <f>SUM(G46:J46)</f>
        <v>3500</v>
      </c>
      <c r="G46" s="56">
        <v>3500</v>
      </c>
      <c r="H46" s="60"/>
      <c r="I46" s="60"/>
      <c r="J46" s="60"/>
      <c r="K46" s="52"/>
      <c r="L46" s="58">
        <v>3500</v>
      </c>
      <c r="M46" s="58">
        <f>G46-L46</f>
        <v>0</v>
      </c>
      <c r="N46" s="42"/>
      <c r="O46" s="42"/>
    </row>
    <row r="47" spans="1:15" ht="37.5" customHeight="1">
      <c r="A47" s="46">
        <v>23</v>
      </c>
      <c r="B47" s="47" t="s">
        <v>103</v>
      </c>
      <c r="C47" s="48" t="s">
        <v>100</v>
      </c>
      <c r="D47" s="59" t="s">
        <v>101</v>
      </c>
      <c r="E47" s="59" t="s">
        <v>104</v>
      </c>
      <c r="F47" s="56">
        <v>6960</v>
      </c>
      <c r="G47" s="56">
        <v>6960</v>
      </c>
      <c r="H47" s="60"/>
      <c r="I47" s="60"/>
      <c r="J47" s="60"/>
      <c r="K47" s="52"/>
      <c r="L47" s="58"/>
      <c r="M47" s="58"/>
      <c r="N47" s="42"/>
      <c r="O47" s="42"/>
    </row>
    <row r="48" spans="1:15" ht="25.5" customHeight="1">
      <c r="A48" s="52" t="s">
        <v>105</v>
      </c>
      <c r="B48" s="52"/>
      <c r="C48" s="55"/>
      <c r="D48" s="55"/>
      <c r="E48" s="55"/>
      <c r="F48" s="56">
        <f>SUM(F46:F47)</f>
        <v>10460</v>
      </c>
      <c r="G48" s="56">
        <f>SUM(G46:G47)</f>
        <v>10460</v>
      </c>
      <c r="H48" s="56">
        <f>SUM(H46:H47)</f>
        <v>0</v>
      </c>
      <c r="I48" s="56">
        <f>SUM(I46:I47)</f>
        <v>0</v>
      </c>
      <c r="J48" s="56">
        <f>SUM(J46:J47)</f>
        <v>0</v>
      </c>
      <c r="K48" s="57"/>
      <c r="L48" s="58"/>
      <c r="M48" s="58"/>
      <c r="N48" s="42"/>
      <c r="O48" s="42"/>
    </row>
    <row r="49" spans="1:15" ht="37.5" customHeight="1">
      <c r="A49" s="46">
        <v>24</v>
      </c>
      <c r="B49" s="47" t="s">
        <v>103</v>
      </c>
      <c r="C49" s="48" t="s">
        <v>87</v>
      </c>
      <c r="D49" s="77">
        <v>854</v>
      </c>
      <c r="E49" s="77">
        <v>85401</v>
      </c>
      <c r="F49" s="56">
        <v>6051</v>
      </c>
      <c r="G49" s="56">
        <v>6051</v>
      </c>
      <c r="H49" s="56"/>
      <c r="I49" s="56"/>
      <c r="J49" s="56"/>
      <c r="K49" s="57"/>
      <c r="L49" s="58"/>
      <c r="M49" s="58"/>
      <c r="N49" s="42"/>
      <c r="O49" s="42"/>
    </row>
    <row r="50" spans="1:15" ht="24.75" customHeight="1">
      <c r="A50" s="52" t="s">
        <v>106</v>
      </c>
      <c r="B50" s="52"/>
      <c r="C50" s="55"/>
      <c r="D50" s="55"/>
      <c r="E50" s="55"/>
      <c r="F50" s="56">
        <f>F49</f>
        <v>6051</v>
      </c>
      <c r="G50" s="56">
        <f>G49</f>
        <v>6051</v>
      </c>
      <c r="H50" s="56">
        <f>H49</f>
        <v>0</v>
      </c>
      <c r="I50" s="56">
        <f>I49</f>
        <v>0</v>
      </c>
      <c r="J50" s="56">
        <v>0</v>
      </c>
      <c r="K50" s="57"/>
      <c r="L50" s="58"/>
      <c r="M50" s="58"/>
      <c r="N50" s="42"/>
      <c r="O50" s="42"/>
    </row>
    <row r="51" spans="1:15" ht="51.75" customHeight="1">
      <c r="A51" s="46">
        <v>25</v>
      </c>
      <c r="B51" s="63" t="s">
        <v>107</v>
      </c>
      <c r="C51" s="85" t="s">
        <v>48</v>
      </c>
      <c r="D51" s="59" t="s">
        <v>108</v>
      </c>
      <c r="E51" s="59" t="s">
        <v>109</v>
      </c>
      <c r="F51" s="56">
        <v>83278</v>
      </c>
      <c r="G51" s="56">
        <v>83278</v>
      </c>
      <c r="H51" s="60"/>
      <c r="I51" s="60"/>
      <c r="J51" s="56"/>
      <c r="K51" s="68"/>
      <c r="L51" s="58">
        <v>109023</v>
      </c>
      <c r="M51" s="58">
        <f>G51-L51</f>
        <v>-25745</v>
      </c>
      <c r="N51" s="42"/>
      <c r="O51" s="42"/>
    </row>
    <row r="52" spans="1:15" ht="21.75" customHeight="1">
      <c r="A52" s="52" t="s">
        <v>110</v>
      </c>
      <c r="B52" s="52"/>
      <c r="C52" s="55"/>
      <c r="D52" s="55"/>
      <c r="E52" s="55"/>
      <c r="F52" s="56">
        <f>SUM(F51)</f>
        <v>83278</v>
      </c>
      <c r="G52" s="56">
        <v>179023</v>
      </c>
      <c r="H52" s="56">
        <f>SUM(H51)</f>
        <v>0</v>
      </c>
      <c r="I52" s="56">
        <f>SUM(I51)</f>
        <v>0</v>
      </c>
      <c r="J52" s="56">
        <f>SUM(J51)</f>
        <v>0</v>
      </c>
      <c r="K52" s="57"/>
      <c r="L52" s="58"/>
      <c r="M52" s="58"/>
      <c r="N52" s="42"/>
      <c r="O52" s="42"/>
    </row>
    <row r="53" spans="1:15" ht="27.75" customHeight="1">
      <c r="A53" s="52" t="s">
        <v>111</v>
      </c>
      <c r="B53" s="52"/>
      <c r="C53" s="52"/>
      <c r="D53" s="52"/>
      <c r="E53" s="52"/>
      <c r="F53" s="56">
        <f>SUM(F18,F28,F30,F32,F37,F43,F48,F50,F52)+F45</f>
        <v>5601013.5</v>
      </c>
      <c r="G53" s="56">
        <f>SUM(G18,G28,G30,G32,G37,G43,G48,G50,G52)+G45</f>
        <v>5078116.68</v>
      </c>
      <c r="H53" s="56">
        <f>SUM(H18,H28,H30,H32,H37,H43,H48,H50,H52)+H45</f>
        <v>0</v>
      </c>
      <c r="I53" s="56">
        <f>SUM(I18,I28,I30,I32,I37,I43,I48,I50,I52)+I45</f>
        <v>52500</v>
      </c>
      <c r="J53" s="56">
        <f>SUM(J18,J28,J30,J32,J37,J43,J48,J50,J52)+J45</f>
        <v>566142</v>
      </c>
      <c r="K53" s="86"/>
      <c r="L53" s="58">
        <f>SUM(L16:L52)</f>
        <v>2701075</v>
      </c>
      <c r="M53" s="61">
        <f>SUM(M16:M52)</f>
        <v>1658184.6800000002</v>
      </c>
      <c r="N53" s="87"/>
      <c r="O53" s="42"/>
    </row>
    <row r="54" spans="1:15" ht="19.5" customHeight="1">
      <c r="A54" s="88"/>
      <c r="B54" s="89"/>
      <c r="C54" s="88"/>
      <c r="D54" s="88"/>
      <c r="E54" s="88"/>
      <c r="F54" s="90"/>
      <c r="G54" s="88"/>
      <c r="H54" s="88"/>
      <c r="I54" s="88"/>
      <c r="J54" s="88"/>
      <c r="K54" s="88"/>
      <c r="L54" s="91"/>
      <c r="M54" s="42"/>
      <c r="N54" s="42"/>
      <c r="O54" s="42"/>
    </row>
    <row r="55" spans="1:15" ht="32.25" customHeight="1">
      <c r="A55" s="88"/>
      <c r="B55" s="89"/>
      <c r="C55" s="88"/>
      <c r="D55" s="88"/>
      <c r="E55" s="88"/>
      <c r="F55" s="88"/>
      <c r="J55" s="35" t="s">
        <v>22</v>
      </c>
      <c r="K55" s="35"/>
      <c r="L55" s="35"/>
      <c r="M55" s="42"/>
      <c r="N55" s="42"/>
      <c r="O55" s="42"/>
    </row>
    <row r="56" spans="1:15" ht="21.75" customHeight="1">
      <c r="A56" s="88"/>
      <c r="B56" s="89"/>
      <c r="C56" s="88"/>
      <c r="D56" s="88"/>
      <c r="E56" s="88"/>
      <c r="F56" s="90"/>
      <c r="J56" s="89"/>
      <c r="K56" s="89"/>
      <c r="L56" s="89"/>
      <c r="M56" s="42"/>
      <c r="N56" s="42"/>
      <c r="O56" s="42"/>
    </row>
    <row r="57" spans="1:15" ht="18.75" customHeight="1">
      <c r="A57" s="88"/>
      <c r="B57" s="88"/>
      <c r="C57" s="88"/>
      <c r="D57" s="88"/>
      <c r="E57" s="88"/>
      <c r="F57" s="92"/>
      <c r="J57" s="35" t="s">
        <v>23</v>
      </c>
      <c r="K57" s="35"/>
      <c r="L57" s="35"/>
      <c r="M57" s="42"/>
      <c r="N57" s="42"/>
      <c r="O57" s="42"/>
    </row>
    <row r="58" spans="6:12" ht="12.75">
      <c r="F58" s="93"/>
      <c r="L58" s="93"/>
    </row>
    <row r="59" spans="1:11" ht="12.75">
      <c r="A59" s="94"/>
      <c r="B59" s="95"/>
      <c r="F59" s="93"/>
      <c r="H59" s="96"/>
      <c r="I59" s="97"/>
      <c r="J59" s="97"/>
      <c r="K59" s="97"/>
    </row>
    <row r="60" spans="1:6" ht="12.75">
      <c r="A60" s="94"/>
      <c r="B60" s="98"/>
      <c r="E60" s="93"/>
      <c r="F60" s="93"/>
    </row>
    <row r="61" spans="1:2" ht="12.75">
      <c r="A61" s="94"/>
      <c r="B61" s="94"/>
    </row>
  </sheetData>
  <mergeCells count="49">
    <mergeCell ref="J1:K1"/>
    <mergeCell ref="J3:K3"/>
    <mergeCell ref="C10:I10"/>
    <mergeCell ref="A12:A14"/>
    <mergeCell ref="B12:B14"/>
    <mergeCell ref="C12:C14"/>
    <mergeCell ref="D12:D14"/>
    <mergeCell ref="E12:E14"/>
    <mergeCell ref="F12:F14"/>
    <mergeCell ref="G12:K12"/>
    <mergeCell ref="L12:L14"/>
    <mergeCell ref="M12:M14"/>
    <mergeCell ref="G13:G14"/>
    <mergeCell ref="H13:H14"/>
    <mergeCell ref="I13:I14"/>
    <mergeCell ref="J13:K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L16:L17"/>
    <mergeCell ref="M16:M17"/>
    <mergeCell ref="A18:B18"/>
    <mergeCell ref="C18:E18"/>
    <mergeCell ref="A28:B28"/>
    <mergeCell ref="C28:E28"/>
    <mergeCell ref="A30:B30"/>
    <mergeCell ref="C30:E30"/>
    <mergeCell ref="A32:B32"/>
    <mergeCell ref="C32:E32"/>
    <mergeCell ref="A37:B37"/>
    <mergeCell ref="C37:E37"/>
    <mergeCell ref="A43:B43"/>
    <mergeCell ref="C43:E43"/>
    <mergeCell ref="A45:B45"/>
    <mergeCell ref="A48:B48"/>
    <mergeCell ref="C48:E48"/>
    <mergeCell ref="A50:B50"/>
    <mergeCell ref="C50:E50"/>
    <mergeCell ref="A52:B52"/>
    <mergeCell ref="C52:E52"/>
    <mergeCell ref="A53:E53"/>
    <mergeCell ref="J55:L55"/>
    <mergeCell ref="J57:L57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"/>
  <sheetViews>
    <sheetView workbookViewId="0" topLeftCell="L1">
      <selection activeCell="Q6" sqref="Q6"/>
    </sheetView>
  </sheetViews>
  <sheetFormatPr defaultColWidth="9.140625" defaultRowHeight="12.75"/>
  <cols>
    <col min="1" max="1" width="3.8515625" style="0" customWidth="1"/>
    <col min="2" max="2" width="67.00390625" style="0" customWidth="1"/>
    <col min="3" max="3" width="27.8515625" style="0" customWidth="1"/>
    <col min="4" max="4" width="7.57421875" style="0" customWidth="1"/>
    <col min="5" max="5" width="11.7109375" style="0" customWidth="1"/>
    <col min="6" max="6" width="11.421875" style="0" customWidth="1"/>
    <col min="7" max="7" width="11.57421875" style="0" customWidth="1"/>
    <col min="8" max="8" width="19.57421875" style="0" customWidth="1"/>
    <col min="9" max="9" width="16.7109375" style="0" customWidth="1"/>
    <col min="10" max="10" width="18.7109375" style="0" customWidth="1"/>
    <col min="11" max="11" width="16.57421875" style="0" customWidth="1"/>
    <col min="12" max="12" width="10.28125" style="0" customWidth="1"/>
    <col min="13" max="13" width="11.57421875" style="0" customWidth="1"/>
    <col min="14" max="14" width="14.28125" style="0" customWidth="1"/>
    <col min="15" max="15" width="15.140625" style="0" customWidth="1"/>
    <col min="16" max="17" width="18.00390625" style="0" customWidth="1"/>
    <col min="18" max="18" width="19.57421875" style="0" customWidth="1"/>
    <col min="19" max="20" width="0" style="0" hidden="1" customWidth="1"/>
    <col min="21" max="16384" width="9.00390625" style="0" customWidth="1"/>
  </cols>
  <sheetData>
    <row r="1" spans="16:18" ht="12.75" customHeight="1" hidden="1">
      <c r="P1" s="99"/>
      <c r="Q1" s="99"/>
      <c r="R1" s="99"/>
    </row>
    <row r="2" ht="24.75" customHeight="1">
      <c r="Q2" s="31" t="s">
        <v>112</v>
      </c>
    </row>
    <row r="3" spans="16:18" ht="23.25" customHeight="1">
      <c r="P3" s="100"/>
      <c r="Q3" s="33" t="s">
        <v>26</v>
      </c>
      <c r="R3" s="33"/>
    </row>
    <row r="4" spans="16:17" ht="29.25" customHeight="1">
      <c r="P4" s="100"/>
      <c r="Q4" s="33" t="s">
        <v>2</v>
      </c>
    </row>
    <row r="5" spans="16:17" ht="13.5" customHeight="1">
      <c r="P5" s="100"/>
      <c r="Q5" s="101" t="s">
        <v>28</v>
      </c>
    </row>
    <row r="6" spans="16:17" ht="13.5" customHeight="1">
      <c r="P6" s="100"/>
      <c r="Q6" s="102"/>
    </row>
    <row r="7" spans="16:17" ht="13.5" customHeight="1">
      <c r="P7" s="100"/>
      <c r="Q7" s="1" t="s">
        <v>29</v>
      </c>
    </row>
    <row r="8" spans="16:17" ht="13.5" customHeight="1">
      <c r="P8" s="100"/>
      <c r="Q8" s="1" t="s">
        <v>5</v>
      </c>
    </row>
    <row r="9" spans="16:17" ht="17.25" customHeight="1">
      <c r="P9" s="100"/>
      <c r="Q9" s="1" t="s">
        <v>2</v>
      </c>
    </row>
    <row r="10" spans="6:17" ht="15"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Q10" s="1" t="s">
        <v>6</v>
      </c>
    </row>
    <row r="11" spans="5:20" ht="15">
      <c r="E11" s="103"/>
      <c r="F11" s="103"/>
      <c r="G11" s="103"/>
      <c r="H11" s="103"/>
      <c r="I11" s="103"/>
      <c r="J11" s="104" t="s">
        <v>113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</row>
    <row r="12" spans="16:17" ht="23.25" customHeight="1">
      <c r="P12" s="84" t="s">
        <v>114</v>
      </c>
      <c r="Q12" s="102"/>
    </row>
    <row r="13" spans="19:20" ht="9.75" customHeight="1">
      <c r="S13" s="105" t="s">
        <v>115</v>
      </c>
      <c r="T13" s="106" t="s">
        <v>40</v>
      </c>
    </row>
    <row r="14" spans="1:20" ht="33.75">
      <c r="A14" s="107" t="s">
        <v>116</v>
      </c>
      <c r="B14" s="39" t="s">
        <v>117</v>
      </c>
      <c r="C14" s="39" t="s">
        <v>34</v>
      </c>
      <c r="D14" s="39" t="s">
        <v>35</v>
      </c>
      <c r="E14" s="39" t="s">
        <v>36</v>
      </c>
      <c r="F14" s="39" t="s">
        <v>118</v>
      </c>
      <c r="G14" s="39"/>
      <c r="H14" s="39" t="s">
        <v>119</v>
      </c>
      <c r="I14" s="39" t="s">
        <v>120</v>
      </c>
      <c r="J14" s="39" t="s">
        <v>121</v>
      </c>
      <c r="K14" s="39" t="s">
        <v>122</v>
      </c>
      <c r="L14" s="39"/>
      <c r="M14" s="39"/>
      <c r="N14" s="39"/>
      <c r="O14" s="39"/>
      <c r="P14" s="77" t="s">
        <v>123</v>
      </c>
      <c r="Q14" s="77" t="s">
        <v>124</v>
      </c>
      <c r="R14" s="77" t="s">
        <v>125</v>
      </c>
      <c r="S14" s="105"/>
      <c r="T14" s="106"/>
    </row>
    <row r="15" spans="1:20" ht="33.75">
      <c r="A15" s="107"/>
      <c r="B15" s="39"/>
      <c r="C15" s="39"/>
      <c r="D15" s="39"/>
      <c r="E15" s="39"/>
      <c r="F15" s="39" t="s">
        <v>126</v>
      </c>
      <c r="G15" s="39" t="s">
        <v>127</v>
      </c>
      <c r="H15" s="39"/>
      <c r="I15" s="39"/>
      <c r="J15" s="39"/>
      <c r="K15" s="39" t="s">
        <v>128</v>
      </c>
      <c r="L15" s="39" t="s">
        <v>42</v>
      </c>
      <c r="M15" s="39" t="s">
        <v>43</v>
      </c>
      <c r="N15" s="39" t="s">
        <v>129</v>
      </c>
      <c r="O15" s="39"/>
      <c r="P15" s="77"/>
      <c r="Q15" s="77"/>
      <c r="R15" s="77"/>
      <c r="S15" s="105"/>
      <c r="T15" s="106"/>
    </row>
    <row r="16" spans="1:20" ht="33.75">
      <c r="A16" s="107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 t="s">
        <v>45</v>
      </c>
      <c r="O16" s="39" t="s">
        <v>46</v>
      </c>
      <c r="P16" s="77"/>
      <c r="Q16" s="77"/>
      <c r="R16" s="77"/>
      <c r="S16" s="108"/>
      <c r="T16" s="108"/>
    </row>
    <row r="17" spans="1:21" ht="19.5">
      <c r="A17" s="77">
        <v>1</v>
      </c>
      <c r="B17" s="109">
        <v>2</v>
      </c>
      <c r="C17" s="109">
        <v>3</v>
      </c>
      <c r="D17" s="109">
        <v>4</v>
      </c>
      <c r="E17" s="109">
        <v>5</v>
      </c>
      <c r="F17" s="109">
        <v>6</v>
      </c>
      <c r="G17" s="109">
        <v>7</v>
      </c>
      <c r="H17" s="109">
        <v>8</v>
      </c>
      <c r="I17" s="109">
        <v>9</v>
      </c>
      <c r="J17" s="109">
        <v>10</v>
      </c>
      <c r="K17" s="109">
        <v>11</v>
      </c>
      <c r="L17" s="109">
        <v>12</v>
      </c>
      <c r="M17" s="109">
        <v>13</v>
      </c>
      <c r="N17" s="109">
        <v>14</v>
      </c>
      <c r="O17" s="109">
        <v>15</v>
      </c>
      <c r="P17" s="109">
        <v>16</v>
      </c>
      <c r="Q17" s="109">
        <v>17</v>
      </c>
      <c r="R17" s="109">
        <v>18</v>
      </c>
      <c r="S17" s="110">
        <v>611683</v>
      </c>
      <c r="T17" s="110">
        <f>K18-S17</f>
        <v>600000</v>
      </c>
      <c r="U17" s="76"/>
    </row>
    <row r="18" spans="1:20" ht="32.25" customHeight="1">
      <c r="A18" s="77">
        <v>1</v>
      </c>
      <c r="B18" s="111" t="s">
        <v>130</v>
      </c>
      <c r="C18" s="112" t="s">
        <v>131</v>
      </c>
      <c r="D18" s="48">
        <v>600</v>
      </c>
      <c r="E18" s="48">
        <v>60013</v>
      </c>
      <c r="F18" s="48">
        <v>2003</v>
      </c>
      <c r="G18" s="48">
        <v>2008</v>
      </c>
      <c r="H18" s="113">
        <f>I18+J18+P18+Q18+R18</f>
        <v>2608939.38</v>
      </c>
      <c r="I18" s="113">
        <v>1397256.38</v>
      </c>
      <c r="J18" s="113">
        <f>SUM(K18:N18)</f>
        <v>1211683</v>
      </c>
      <c r="K18" s="113">
        <f>111683+500000+600000</f>
        <v>1211683</v>
      </c>
      <c r="L18" s="114"/>
      <c r="M18" s="114"/>
      <c r="N18" s="114"/>
      <c r="O18" s="114"/>
      <c r="P18" s="115"/>
      <c r="Q18" s="114"/>
      <c r="R18" s="48"/>
      <c r="S18" s="110">
        <v>1000000</v>
      </c>
      <c r="T18" s="110">
        <f>K19-S18</f>
        <v>-1000000</v>
      </c>
    </row>
    <row r="19" ht="12.75" customHeight="1" hidden="1"/>
    <row r="20" spans="1:20" ht="27.75">
      <c r="A20" s="77">
        <v>2</v>
      </c>
      <c r="B20" s="111" t="s">
        <v>132</v>
      </c>
      <c r="C20" s="112" t="s">
        <v>48</v>
      </c>
      <c r="D20" s="48">
        <v>600</v>
      </c>
      <c r="E20" s="48">
        <v>60016</v>
      </c>
      <c r="F20" s="48">
        <v>2003</v>
      </c>
      <c r="G20" s="48">
        <v>2006</v>
      </c>
      <c r="H20" s="113">
        <f>I20+J20+P20+Q20+R20</f>
        <v>2991922.85</v>
      </c>
      <c r="I20" s="113">
        <v>2221006.85</v>
      </c>
      <c r="J20" s="113">
        <v>770916</v>
      </c>
      <c r="K20" s="113">
        <v>770916</v>
      </c>
      <c r="L20" s="114"/>
      <c r="M20" s="114"/>
      <c r="N20" s="114"/>
      <c r="O20" s="114"/>
      <c r="P20" s="115"/>
      <c r="Q20" s="114"/>
      <c r="R20" s="48"/>
      <c r="S20" s="110"/>
      <c r="T20" s="110"/>
    </row>
    <row r="21" spans="1:20" ht="19.5">
      <c r="A21" s="46" t="s">
        <v>70</v>
      </c>
      <c r="B21" s="46"/>
      <c r="C21" s="78"/>
      <c r="D21" s="78"/>
      <c r="E21" s="78"/>
      <c r="F21" s="78"/>
      <c r="G21" s="78"/>
      <c r="H21" s="113">
        <f>H18+H20</f>
        <v>5600862.23</v>
      </c>
      <c r="I21" s="113">
        <f>I18+I20</f>
        <v>3618263.23</v>
      </c>
      <c r="J21" s="113">
        <f>J18+J20</f>
        <v>1982599</v>
      </c>
      <c r="K21" s="113">
        <f>K18+K20</f>
        <v>1982599</v>
      </c>
      <c r="L21" s="113">
        <f>L18+L20</f>
        <v>0</v>
      </c>
      <c r="M21" s="113">
        <f>M18+M20</f>
        <v>0</v>
      </c>
      <c r="N21" s="113">
        <f>N18+N20</f>
        <v>0</v>
      </c>
      <c r="O21" s="113">
        <f>O18+O20</f>
        <v>0</v>
      </c>
      <c r="P21" s="113">
        <f>P18+P20</f>
        <v>0</v>
      </c>
      <c r="Q21" s="113">
        <f>Q18+Q20</f>
        <v>0</v>
      </c>
      <c r="R21" s="113">
        <f>R18+R20</f>
        <v>0</v>
      </c>
      <c r="S21" s="110">
        <v>100000</v>
      </c>
      <c r="T21" s="110">
        <f>K22-S21</f>
        <v>-100000</v>
      </c>
    </row>
    <row r="22" spans="19:20" ht="12.75" hidden="1">
      <c r="S22" s="110">
        <v>83243</v>
      </c>
      <c r="T22" s="110">
        <f>K23-S22</f>
        <v>-83243</v>
      </c>
    </row>
    <row r="23" ht="12.75" hidden="1"/>
    <row r="24" ht="12.75" hidden="1">
      <c r="V24" s="37"/>
    </row>
    <row r="25" ht="12.75" hidden="1"/>
    <row r="26" ht="12.75" customHeight="1" hidden="1"/>
    <row r="27" ht="12.75" hidden="1"/>
    <row r="28" ht="12.75" hidden="1"/>
    <row r="29" ht="12.75" hidden="1"/>
    <row r="30" ht="12.75" customHeight="1" hidden="1"/>
    <row r="31" spans="3:20" ht="12.75" hidden="1">
      <c r="C31" s="78"/>
      <c r="D31" s="78"/>
      <c r="E31" s="78"/>
      <c r="F31" s="78"/>
      <c r="G31" s="78"/>
      <c r="H31" s="113">
        <f>H30</f>
        <v>0</v>
      </c>
      <c r="I31" s="113">
        <f>SUM(I30)</f>
        <v>0</v>
      </c>
      <c r="J31" s="113">
        <f>SUM(J30)</f>
        <v>0</v>
      </c>
      <c r="K31" s="116">
        <f>SUM(K30)</f>
        <v>0</v>
      </c>
      <c r="L31" s="117">
        <f>SUM(L30)</f>
        <v>0</v>
      </c>
      <c r="M31" s="117">
        <f>SUM(M30)</f>
        <v>0</v>
      </c>
      <c r="N31" s="113">
        <f>SUM(N30)</f>
        <v>0</v>
      </c>
      <c r="O31" s="118"/>
      <c r="P31" s="116">
        <f>SUM(P30)</f>
        <v>0</v>
      </c>
      <c r="Q31" s="113">
        <f>SUM(Q30)</f>
        <v>0</v>
      </c>
      <c r="R31" s="119">
        <f>SUM(R30)</f>
        <v>0</v>
      </c>
      <c r="S31" s="110">
        <v>5072410</v>
      </c>
      <c r="T31" s="110">
        <f>K32-S31</f>
        <v>-4386706</v>
      </c>
    </row>
    <row r="32" spans="1:20" ht="166.5" customHeight="1">
      <c r="A32" s="120">
        <v>3</v>
      </c>
      <c r="B32" s="121" t="s">
        <v>133</v>
      </c>
      <c r="C32" s="71" t="s">
        <v>134</v>
      </c>
      <c r="D32" s="122">
        <v>900</v>
      </c>
      <c r="E32" s="122">
        <v>90001</v>
      </c>
      <c r="F32" s="71">
        <v>2007</v>
      </c>
      <c r="G32" s="123">
        <v>2011</v>
      </c>
      <c r="H32" s="124">
        <v>4000000</v>
      </c>
      <c r="I32" s="124">
        <v>141047</v>
      </c>
      <c r="J32" s="124">
        <v>685704</v>
      </c>
      <c r="K32" s="124">
        <v>685704</v>
      </c>
      <c r="L32" s="125"/>
      <c r="M32" s="125"/>
      <c r="N32" s="126"/>
      <c r="O32" s="127"/>
      <c r="Q32" s="124"/>
      <c r="R32" s="124"/>
      <c r="S32" s="110">
        <v>1688418</v>
      </c>
      <c r="T32" s="110">
        <f>K33-S32</f>
        <v>-4414</v>
      </c>
    </row>
    <row r="33" spans="1:20" ht="19.5">
      <c r="A33" s="77">
        <v>4</v>
      </c>
      <c r="B33" s="111" t="s">
        <v>135</v>
      </c>
      <c r="C33" s="48" t="s">
        <v>48</v>
      </c>
      <c r="D33" s="48">
        <v>900</v>
      </c>
      <c r="E33" s="48">
        <v>90001</v>
      </c>
      <c r="F33" s="48">
        <v>2004</v>
      </c>
      <c r="G33" s="48">
        <v>2006</v>
      </c>
      <c r="H33" s="113">
        <f>I33+J33+P33+Q33+R33</f>
        <v>3412761.58</v>
      </c>
      <c r="I33" s="113">
        <v>1728757.58</v>
      </c>
      <c r="J33" s="113">
        <v>1684004</v>
      </c>
      <c r="K33" s="113">
        <v>1684004</v>
      </c>
      <c r="L33" s="114"/>
      <c r="M33" s="114"/>
      <c r="N33" s="128"/>
      <c r="O33" s="114"/>
      <c r="P33" s="115"/>
      <c r="Q33" s="128"/>
      <c r="R33" s="48"/>
      <c r="S33" s="110"/>
      <c r="T33" s="110"/>
    </row>
    <row r="34" ht="12.75" hidden="1"/>
    <row r="35" spans="1:20" ht="106.5" customHeight="1">
      <c r="A35" s="77">
        <v>5</v>
      </c>
      <c r="B35" s="111" t="s">
        <v>136</v>
      </c>
      <c r="C35" s="48" t="s">
        <v>48</v>
      </c>
      <c r="D35" s="48">
        <v>900</v>
      </c>
      <c r="E35" s="48">
        <v>90015</v>
      </c>
      <c r="F35" s="48">
        <v>2006</v>
      </c>
      <c r="G35" s="48">
        <v>2007</v>
      </c>
      <c r="H35" s="113">
        <f>I35+J35+P35+Q35+R35</f>
        <v>186285.25</v>
      </c>
      <c r="I35" s="113">
        <v>76205.25</v>
      </c>
      <c r="J35" s="113">
        <v>55040</v>
      </c>
      <c r="K35" s="113">
        <v>55040</v>
      </c>
      <c r="L35" s="114"/>
      <c r="M35" s="114"/>
      <c r="N35" s="113"/>
      <c r="O35" s="114"/>
      <c r="P35" s="113">
        <v>55040</v>
      </c>
      <c r="Q35" s="128"/>
      <c r="R35" s="48"/>
      <c r="S35" s="110">
        <v>50000</v>
      </c>
      <c r="T35" s="110">
        <f>K36-S35</f>
        <v>-50000</v>
      </c>
    </row>
    <row r="36" spans="19:20" ht="12.75" hidden="1">
      <c r="S36" s="110"/>
      <c r="T36" s="110"/>
    </row>
    <row r="37" spans="1:20" ht="19.5">
      <c r="A37" s="46" t="s">
        <v>137</v>
      </c>
      <c r="B37" s="46"/>
      <c r="C37" s="78"/>
      <c r="D37" s="78"/>
      <c r="E37" s="78"/>
      <c r="F37" s="78"/>
      <c r="G37" s="78"/>
      <c r="H37" s="113">
        <f>SUM(H32:H36)</f>
        <v>7599046.83</v>
      </c>
      <c r="I37" s="113">
        <v>1946010</v>
      </c>
      <c r="J37" s="113">
        <f>SUM(J32:J36)</f>
        <v>2424748</v>
      </c>
      <c r="K37" s="113">
        <f>SUM(K32:K36)</f>
        <v>2424748</v>
      </c>
      <c r="L37" s="113">
        <f>SUM(L32:L36)</f>
        <v>0</v>
      </c>
      <c r="M37" s="113">
        <f>SUM(M32:M36)</f>
        <v>0</v>
      </c>
      <c r="N37" s="113">
        <f>SUM(N32:N36)</f>
        <v>0</v>
      </c>
      <c r="O37" s="118"/>
      <c r="P37" s="116">
        <f>SUM(P32:P36)</f>
        <v>55040</v>
      </c>
      <c r="Q37" s="113">
        <f>SUM(Q32:Q36)</f>
        <v>0</v>
      </c>
      <c r="R37" s="113">
        <f>SUM(R32:R36)</f>
        <v>0</v>
      </c>
      <c r="S37" s="110">
        <v>156000</v>
      </c>
      <c r="T37" s="110">
        <f>K38-S37</f>
        <v>-156000</v>
      </c>
    </row>
    <row r="38" ht="12.75" customHeight="1" hidden="1"/>
    <row r="39" spans="2:20" ht="12.75" hidden="1">
      <c r="B39" s="46"/>
      <c r="C39" s="78"/>
      <c r="D39" s="78"/>
      <c r="E39" s="78"/>
      <c r="F39" s="78"/>
      <c r="G39" s="78"/>
      <c r="H39" s="113">
        <f>SUM(H38)</f>
        <v>0</v>
      </c>
      <c r="I39" s="113">
        <f>SUM(I38)</f>
        <v>0</v>
      </c>
      <c r="J39" s="113">
        <f>SUM(J38)</f>
        <v>0</v>
      </c>
      <c r="K39" s="113">
        <f>SUM(K38)</f>
        <v>0</v>
      </c>
      <c r="L39" s="113">
        <f>SUM(L38)</f>
        <v>0</v>
      </c>
      <c r="M39" s="113">
        <f>SUM(M38)</f>
        <v>0</v>
      </c>
      <c r="N39" s="113">
        <f>SUM(N38)</f>
        <v>0</v>
      </c>
      <c r="O39" s="118"/>
      <c r="P39" s="129">
        <f>SUM(P38)</f>
        <v>0</v>
      </c>
      <c r="Q39" s="113">
        <f>SUM(Q38)</f>
        <v>0</v>
      </c>
      <c r="R39" s="119">
        <f>SUM(R38)</f>
        <v>0</v>
      </c>
      <c r="S39" s="110">
        <f>SUM(S17:S38)</f>
        <v>8761754</v>
      </c>
      <c r="T39" s="110">
        <f>SUM(T17:T38)</f>
        <v>-5180363</v>
      </c>
    </row>
    <row r="40" spans="1:19" ht="19.5">
      <c r="A40" s="46" t="s">
        <v>138</v>
      </c>
      <c r="B40" s="46"/>
      <c r="C40" s="46"/>
      <c r="D40" s="46"/>
      <c r="E40" s="46"/>
      <c r="F40" s="46"/>
      <c r="G40" s="46"/>
      <c r="H40" s="130">
        <f>H21+H24+H29+H31+H37+H39</f>
        <v>13199909.06</v>
      </c>
      <c r="I40" s="130">
        <f>I21+I24+I29+I31+I37+I39</f>
        <v>5564273.23</v>
      </c>
      <c r="J40" s="131">
        <f>SUM(J21,J24,J29,J31,J37,J39)</f>
        <v>4407347</v>
      </c>
      <c r="K40" s="131">
        <f>SUM(K21,K24,K29,K31,K37,K39)</f>
        <v>4407347</v>
      </c>
      <c r="L40" s="131">
        <f>SUM(L21,L24,L29,L31,L37,L39)</f>
        <v>0</v>
      </c>
      <c r="M40" s="131">
        <f>SUM(M21,M24,M29,M31,M37,M39)</f>
        <v>0</v>
      </c>
      <c r="N40" s="131">
        <f>SUM(N21,N24,N29,N31,N37,N39)</f>
        <v>0</v>
      </c>
      <c r="O40" s="118"/>
      <c r="P40" s="131">
        <f>SUM(P21,P24,P29,P31,P37,P39)</f>
        <v>55040</v>
      </c>
      <c r="Q40" s="131">
        <f>SUM(Q21,Q24,Q29,Q31,Q37,Q39)</f>
        <v>0</v>
      </c>
      <c r="R40" s="131">
        <f>R29+R37+R39</f>
        <v>0</v>
      </c>
      <c r="S40" s="132"/>
    </row>
    <row r="41" spans="1:19" ht="19.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4" t="s">
        <v>139</v>
      </c>
      <c r="R41" s="133"/>
      <c r="S41" s="132"/>
    </row>
    <row r="42" spans="1:20" ht="12.75">
      <c r="A42" s="133"/>
      <c r="B42" s="76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2"/>
      <c r="T42" s="135">
        <f>S39-K40</f>
        <v>4354407</v>
      </c>
    </row>
    <row r="43" spans="1:23" ht="19.5">
      <c r="A43" s="133"/>
      <c r="B43" s="76"/>
      <c r="C43" s="133"/>
      <c r="D43" s="133"/>
      <c r="E43" s="133"/>
      <c r="F43" s="133"/>
      <c r="G43" s="133"/>
      <c r="H43" s="136"/>
      <c r="I43" s="133"/>
      <c r="P43" s="137" t="s">
        <v>140</v>
      </c>
      <c r="Q43" s="137"/>
      <c r="R43" s="137"/>
      <c r="S43" s="137"/>
      <c r="T43" s="137"/>
      <c r="U43" s="137"/>
      <c r="V43" s="137"/>
      <c r="W43" s="137"/>
    </row>
    <row r="44" spans="1:23" ht="12.75">
      <c r="A44" s="133"/>
      <c r="B44" s="133"/>
      <c r="C44" s="133"/>
      <c r="D44" s="133"/>
      <c r="E44" s="133"/>
      <c r="F44" s="133"/>
      <c r="G44" s="133"/>
      <c r="H44" s="133"/>
      <c r="I44" s="133"/>
      <c r="P44" s="138"/>
      <c r="Q44" s="138"/>
      <c r="R44" s="138"/>
      <c r="S44" s="138"/>
      <c r="T44" s="138"/>
      <c r="U44" s="138"/>
      <c r="V44" s="138"/>
      <c r="W44" s="138"/>
    </row>
    <row r="45" spans="1:23" ht="19.5">
      <c r="A45" s="133"/>
      <c r="B45" s="133"/>
      <c r="C45" s="133"/>
      <c r="D45" s="133"/>
      <c r="E45" s="133"/>
      <c r="F45" s="133"/>
      <c r="G45" s="133"/>
      <c r="H45" s="139"/>
      <c r="I45" s="136"/>
      <c r="P45" s="140"/>
      <c r="Q45" s="137" t="s">
        <v>23</v>
      </c>
      <c r="R45" s="137"/>
      <c r="S45" s="137"/>
      <c r="T45" s="137"/>
      <c r="U45" s="137"/>
      <c r="V45" s="137"/>
      <c r="W45" s="138"/>
    </row>
    <row r="46" spans="1:19" ht="12.75">
      <c r="A46" s="133"/>
      <c r="B46" s="133"/>
      <c r="C46" s="133"/>
      <c r="D46" s="133"/>
      <c r="E46" s="133"/>
      <c r="F46" s="133"/>
      <c r="G46" s="133"/>
      <c r="H46" s="139"/>
      <c r="I46" s="133"/>
      <c r="J46" s="138"/>
      <c r="K46" s="138"/>
      <c r="L46" s="138"/>
      <c r="M46" s="138"/>
      <c r="N46" s="138"/>
      <c r="O46" s="138"/>
      <c r="P46" s="138"/>
      <c r="Q46" s="138"/>
      <c r="R46" s="133"/>
      <c r="S46" s="132"/>
    </row>
    <row r="47" spans="1:19" ht="12.75">
      <c r="A47" s="132"/>
      <c r="B47" s="132"/>
      <c r="C47" s="132"/>
      <c r="D47" s="132"/>
      <c r="E47" s="132"/>
      <c r="F47" s="132"/>
      <c r="G47" s="132"/>
      <c r="H47" s="139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</row>
    <row r="48" spans="1:19" ht="12.7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 ht="12.75">
      <c r="A49" s="132"/>
      <c r="B49" s="132"/>
      <c r="C49" s="132"/>
      <c r="D49" s="132"/>
      <c r="E49" s="132"/>
      <c r="F49" s="132"/>
      <c r="G49" s="132"/>
      <c r="H49" s="132"/>
      <c r="I49" s="141"/>
      <c r="J49" s="141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1:19" ht="12.7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1:19" ht="12.7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1:19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1:19" ht="12.7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1:19" ht="12.7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1:19" ht="12.7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1:19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1:19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1:19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</row>
    <row r="59" spans="1:19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0" spans="1:19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</row>
    <row r="61" spans="1:19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</row>
    <row r="62" spans="1:19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pans="1:19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1:19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1:19" ht="12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1:19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1:19" ht="12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1:19" ht="12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</row>
    <row r="69" spans="1:19" ht="12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</row>
    <row r="70" spans="1:19" ht="12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</row>
    <row r="71" spans="1:19" ht="12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</row>
    <row r="72" spans="1:19" ht="12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</row>
    <row r="73" spans="1:19" ht="12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1:19" ht="12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19" ht="12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1:19" ht="12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</row>
    <row r="77" spans="1:19" ht="12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</row>
    <row r="78" spans="1:19" ht="12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</row>
    <row r="79" spans="1:19" ht="12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</row>
    <row r="80" spans="1:19" ht="12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</row>
    <row r="81" spans="1:19" ht="12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</row>
    <row r="82" spans="1:19" ht="12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</row>
    <row r="83" spans="1:19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</row>
    <row r="84" spans="1:19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</row>
    <row r="85" spans="1:19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</row>
    <row r="86" spans="1:19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1:19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1:19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</row>
    <row r="89" spans="1:19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1:19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1:19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1:19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1:19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1:19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1:19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1:19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</row>
    <row r="97" spans="1:19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</row>
    <row r="98" spans="1:19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</row>
    <row r="99" spans="1:19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</row>
    <row r="100" spans="1:19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</row>
    <row r="101" spans="1:19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</row>
    <row r="102" spans="1:19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</row>
    <row r="103" spans="1:19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</row>
    <row r="104" spans="1:19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</row>
    <row r="105" spans="1:19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</row>
    <row r="106" spans="1:19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</row>
    <row r="107" spans="1:19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</row>
    <row r="108" spans="1:19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</row>
    <row r="109" spans="1:19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</row>
    <row r="110" spans="1:19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</row>
    <row r="111" spans="1:19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</row>
    <row r="112" spans="1:19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</row>
    <row r="113" spans="1:19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</row>
    <row r="114" spans="1:19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</row>
    <row r="115" spans="1:19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</row>
    <row r="116" spans="1:19" ht="12.7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</row>
    <row r="117" spans="1:19" ht="12.7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</row>
    <row r="118" spans="1:19" ht="12.7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</row>
    <row r="119" spans="1:19" ht="12.7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</row>
    <row r="120" spans="1:19" ht="12.7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</row>
    <row r="121" spans="1:19" ht="12.75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</row>
    <row r="122" spans="1:19" ht="12.7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</row>
    <row r="123" spans="1:19" ht="12.7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</row>
    <row r="124" spans="1:19" ht="12.7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</row>
    <row r="125" spans="1:19" ht="12.7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</row>
    <row r="126" spans="1:19" ht="12.7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</row>
    <row r="127" spans="1:19" ht="12.7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</row>
    <row r="128" spans="1:19" ht="12.7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</row>
    <row r="129" spans="1:19" ht="12.7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</row>
    <row r="130" spans="1:19" ht="12.75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</row>
    <row r="131" spans="1:19" ht="12.7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</row>
    <row r="132" spans="1:19" ht="12.7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</row>
    <row r="133" spans="1:19" ht="12.7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</row>
    <row r="134" spans="1:19" ht="12.7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</row>
    <row r="135" spans="1:19" ht="12.7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</row>
    <row r="136" spans="1:19" ht="12.7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</row>
    <row r="137" spans="1:19" ht="12.7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</row>
    <row r="138" spans="1:19" ht="12.7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</row>
    <row r="139" spans="1:19" ht="12.75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</row>
    <row r="140" spans="1:19" ht="12.75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</row>
    <row r="141" spans="1:19" ht="12.75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</row>
  </sheetData>
  <mergeCells count="33">
    <mergeCell ref="P1:R1"/>
    <mergeCell ref="Q3:R3"/>
    <mergeCell ref="J11:T11"/>
    <mergeCell ref="S13:S15"/>
    <mergeCell ref="T13:T15"/>
    <mergeCell ref="A14:A16"/>
    <mergeCell ref="B14:B16"/>
    <mergeCell ref="C14:C16"/>
    <mergeCell ref="D14:D16"/>
    <mergeCell ref="E14:E16"/>
    <mergeCell ref="F14:G14"/>
    <mergeCell ref="H14:H16"/>
    <mergeCell ref="I14:I16"/>
    <mergeCell ref="J14:J16"/>
    <mergeCell ref="K14:O14"/>
    <mergeCell ref="P14:P16"/>
    <mergeCell ref="Q14:Q16"/>
    <mergeCell ref="R14:R16"/>
    <mergeCell ref="F15:F16"/>
    <mergeCell ref="G15:G16"/>
    <mergeCell ref="K15:K16"/>
    <mergeCell ref="L15:L16"/>
    <mergeCell ref="M15:M16"/>
    <mergeCell ref="N15:O15"/>
    <mergeCell ref="A21:B21"/>
    <mergeCell ref="C21:G21"/>
    <mergeCell ref="C31:G31"/>
    <mergeCell ref="A37:B37"/>
    <mergeCell ref="C37:G37"/>
    <mergeCell ref="C39:G39"/>
    <mergeCell ref="A40:G40"/>
    <mergeCell ref="P43:W43"/>
    <mergeCell ref="Q45:V4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J2" sqref="J2"/>
    </sheetView>
  </sheetViews>
  <sheetFormatPr defaultColWidth="9.140625" defaultRowHeight="12.75"/>
  <cols>
    <col min="1" max="1" width="4.421875" style="1" customWidth="1"/>
    <col min="2" max="2" width="16.8515625" style="1" customWidth="1"/>
    <col min="3" max="3" width="8.8515625" style="1" customWidth="1"/>
    <col min="4" max="4" width="13.421875" style="1" customWidth="1"/>
    <col min="5" max="6" width="13.00390625" style="1" customWidth="1"/>
    <col min="7" max="7" width="9.57421875" style="1" customWidth="1"/>
    <col min="8" max="8" width="14.421875" style="1" customWidth="1"/>
    <col min="9" max="9" width="15.28125" style="1" customWidth="1"/>
    <col min="10" max="10" width="13.140625" style="1" customWidth="1"/>
    <col min="11" max="11" width="12.57421875" style="1" customWidth="1"/>
    <col min="12" max="12" width="12.140625" style="1" customWidth="1"/>
    <col min="13" max="16384" width="9.00390625" style="1" customWidth="1"/>
  </cols>
  <sheetData>
    <row r="1" ht="15">
      <c r="J1" s="1" t="s">
        <v>29</v>
      </c>
    </row>
    <row r="2" ht="15">
      <c r="J2" s="1" t="s">
        <v>141</v>
      </c>
    </row>
    <row r="3" ht="15">
      <c r="J3" s="1" t="s">
        <v>2</v>
      </c>
    </row>
    <row r="4" ht="15">
      <c r="J4" s="1" t="s">
        <v>142</v>
      </c>
    </row>
    <row r="5" ht="15">
      <c r="J5" s="2" t="s">
        <v>143</v>
      </c>
    </row>
    <row r="6" ht="15">
      <c r="J6" s="2" t="s">
        <v>144</v>
      </c>
    </row>
    <row r="7" spans="7:10" ht="15">
      <c r="G7" s="4"/>
      <c r="J7" s="2" t="s">
        <v>2</v>
      </c>
    </row>
    <row r="8" ht="15">
      <c r="J8" s="2" t="s">
        <v>145</v>
      </c>
    </row>
    <row r="10" spans="1:12" ht="15.75" customHeight="1">
      <c r="A10" s="142" t="s">
        <v>146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2" spans="11:12" ht="15">
      <c r="K12" s="5"/>
      <c r="L12" s="5" t="s">
        <v>9</v>
      </c>
    </row>
    <row r="13" spans="1:12" s="144" customFormat="1" ht="16.5" customHeight="1">
      <c r="A13" s="143" t="s">
        <v>10</v>
      </c>
      <c r="B13" s="143" t="s">
        <v>147</v>
      </c>
      <c r="C13" s="143" t="s">
        <v>148</v>
      </c>
      <c r="D13" s="143" t="s">
        <v>149</v>
      </c>
      <c r="E13" s="143" t="s">
        <v>11</v>
      </c>
      <c r="F13" s="143" t="s">
        <v>150</v>
      </c>
      <c r="G13" s="143"/>
      <c r="H13" s="143" t="s">
        <v>151</v>
      </c>
      <c r="I13" s="143" t="s">
        <v>152</v>
      </c>
      <c r="J13" s="143"/>
      <c r="K13" s="143"/>
      <c r="L13" s="143" t="s">
        <v>153</v>
      </c>
    </row>
    <row r="14" spans="1:12" s="145" customFormat="1" ht="70.5" customHeight="1">
      <c r="A14" s="143"/>
      <c r="B14" s="143"/>
      <c r="C14" s="143"/>
      <c r="D14" s="143"/>
      <c r="E14" s="143"/>
      <c r="F14" s="143" t="s">
        <v>154</v>
      </c>
      <c r="G14" s="143" t="s">
        <v>155</v>
      </c>
      <c r="H14" s="143"/>
      <c r="I14" s="143" t="s">
        <v>156</v>
      </c>
      <c r="J14" s="143" t="s">
        <v>157</v>
      </c>
      <c r="K14" s="143" t="s">
        <v>158</v>
      </c>
      <c r="L14" s="143"/>
    </row>
    <row r="15" spans="1:12" s="147" customFormat="1" ht="10.5">
      <c r="A15" s="146">
        <v>1</v>
      </c>
      <c r="B15" s="146">
        <v>2</v>
      </c>
      <c r="C15" s="146">
        <v>3</v>
      </c>
      <c r="D15" s="146">
        <v>4</v>
      </c>
      <c r="E15" s="146">
        <v>5</v>
      </c>
      <c r="F15" s="146">
        <v>6</v>
      </c>
      <c r="G15" s="146">
        <v>7</v>
      </c>
      <c r="H15" s="146">
        <v>8</v>
      </c>
      <c r="I15" s="146">
        <v>9</v>
      </c>
      <c r="J15" s="146">
        <v>10</v>
      </c>
      <c r="K15" s="146">
        <v>11</v>
      </c>
      <c r="L15" s="146">
        <v>12</v>
      </c>
    </row>
    <row r="16" spans="1:12" ht="15">
      <c r="A16" s="148">
        <v>1</v>
      </c>
      <c r="B16" s="149" t="s">
        <v>159</v>
      </c>
      <c r="C16" s="148" t="s">
        <v>160</v>
      </c>
      <c r="D16" s="150">
        <v>475000</v>
      </c>
      <c r="E16" s="151">
        <v>6757800</v>
      </c>
      <c r="F16" s="151"/>
      <c r="G16" s="151"/>
      <c r="H16" s="151">
        <v>6966330</v>
      </c>
      <c r="I16" s="152">
        <v>2303600</v>
      </c>
      <c r="J16" s="153">
        <v>223000</v>
      </c>
      <c r="K16" s="152">
        <v>100000</v>
      </c>
      <c r="L16" s="154">
        <v>494000</v>
      </c>
    </row>
    <row r="17" spans="1:12" ht="15">
      <c r="A17" s="155"/>
      <c r="B17" s="149"/>
      <c r="C17" s="155" t="s">
        <v>161</v>
      </c>
      <c r="D17" s="150"/>
      <c r="E17" s="156">
        <v>6346200</v>
      </c>
      <c r="F17" s="156"/>
      <c r="G17" s="156"/>
      <c r="H17" s="156">
        <v>6118670</v>
      </c>
      <c r="I17" s="157">
        <v>665700</v>
      </c>
      <c r="J17" s="157"/>
      <c r="K17" s="158"/>
      <c r="L17" s="154"/>
    </row>
    <row r="18" spans="1:12" ht="15">
      <c r="A18" s="159"/>
      <c r="B18" s="159" t="s">
        <v>162</v>
      </c>
      <c r="C18" s="159"/>
      <c r="D18" s="160">
        <f>SUM(D16:D17)</f>
        <v>475000</v>
      </c>
      <c r="E18" s="160">
        <f>SUM(E16:E17)</f>
        <v>13104000</v>
      </c>
      <c r="F18" s="160">
        <f>SUM(F16:F17)</f>
        <v>0</v>
      </c>
      <c r="G18" s="160">
        <f>SUM(G16:G17)</f>
        <v>0</v>
      </c>
      <c r="H18" s="160">
        <f>SUM(H16:H17)</f>
        <v>13085000</v>
      </c>
      <c r="I18" s="160">
        <f>SUM(I16:I17)</f>
        <v>2969300</v>
      </c>
      <c r="J18" s="160">
        <f>SUM(J16:J17)</f>
        <v>223000</v>
      </c>
      <c r="K18" s="160">
        <f>SUM(K16:K17)</f>
        <v>100000</v>
      </c>
      <c r="L18" s="160">
        <f>SUM(L16:L17)</f>
        <v>494000</v>
      </c>
    </row>
    <row r="19" spans="1:12" ht="15">
      <c r="A19" s="155">
        <v>2</v>
      </c>
      <c r="B19" s="161" t="s">
        <v>163</v>
      </c>
      <c r="C19" s="155" t="s">
        <v>164</v>
      </c>
      <c r="D19" s="154">
        <v>414500</v>
      </c>
      <c r="E19" s="156">
        <v>3348300</v>
      </c>
      <c r="F19" s="156"/>
      <c r="G19" s="156"/>
      <c r="H19" s="156">
        <v>3388300</v>
      </c>
      <c r="I19" s="156">
        <v>1443100</v>
      </c>
      <c r="J19" s="162">
        <v>330000</v>
      </c>
      <c r="K19" s="152">
        <v>100000</v>
      </c>
      <c r="L19" s="154">
        <v>423000</v>
      </c>
    </row>
    <row r="20" spans="1:12" ht="15">
      <c r="A20" s="155"/>
      <c r="B20" s="161"/>
      <c r="C20" s="155" t="s">
        <v>165</v>
      </c>
      <c r="D20" s="154"/>
      <c r="E20" s="156">
        <v>2759300</v>
      </c>
      <c r="F20" s="156"/>
      <c r="G20" s="156"/>
      <c r="H20" s="156">
        <v>2710800</v>
      </c>
      <c r="I20" s="156">
        <v>1335400</v>
      </c>
      <c r="J20" s="156">
        <v>337000</v>
      </c>
      <c r="K20" s="157"/>
      <c r="L20" s="154"/>
    </row>
    <row r="21" spans="1:12" ht="15">
      <c r="A21" s="163" t="s">
        <v>166</v>
      </c>
      <c r="B21" s="163"/>
      <c r="C21" s="159"/>
      <c r="D21" s="160">
        <f>SUM(D19:D20)</f>
        <v>414500</v>
      </c>
      <c r="E21" s="160">
        <f>SUM(E19:E20)</f>
        <v>6107600</v>
      </c>
      <c r="F21" s="160">
        <f>SUM(F19:F20)</f>
        <v>0</v>
      </c>
      <c r="G21" s="160">
        <f>SUM(G19:G20)</f>
        <v>0</v>
      </c>
      <c r="H21" s="160">
        <f>SUM(H19:H20)</f>
        <v>6099100</v>
      </c>
      <c r="I21" s="160">
        <f>SUM(I19:I20)</f>
        <v>2778500</v>
      </c>
      <c r="J21" s="160">
        <f>SUM(J19:J20)</f>
        <v>667000</v>
      </c>
      <c r="K21" s="160">
        <f>SUM(K19:K20)</f>
        <v>100000</v>
      </c>
      <c r="L21" s="160">
        <f>SUM(L19:L20)</f>
        <v>423000</v>
      </c>
    </row>
    <row r="22" spans="1:12" ht="15">
      <c r="A22" s="148">
        <v>3</v>
      </c>
      <c r="B22" s="161" t="s">
        <v>167</v>
      </c>
      <c r="C22" s="148" t="s">
        <v>168</v>
      </c>
      <c r="D22" s="151">
        <v>227000</v>
      </c>
      <c r="E22" s="151">
        <v>3600920</v>
      </c>
      <c r="F22" s="151">
        <v>2850000</v>
      </c>
      <c r="G22" s="151"/>
      <c r="H22" s="151">
        <v>3596720</v>
      </c>
      <c r="I22" s="151">
        <v>2723460</v>
      </c>
      <c r="J22" s="151">
        <v>10000</v>
      </c>
      <c r="K22" s="151"/>
      <c r="L22" s="151">
        <v>231200</v>
      </c>
    </row>
    <row r="23" spans="1:12" ht="15">
      <c r="A23" s="159"/>
      <c r="B23" s="159" t="s">
        <v>162</v>
      </c>
      <c r="C23" s="159"/>
      <c r="D23" s="160">
        <f>SUM(D22)</f>
        <v>227000</v>
      </c>
      <c r="E23" s="160">
        <f>SUM(E22)</f>
        <v>3600920</v>
      </c>
      <c r="F23" s="160">
        <f>SUM(F22)</f>
        <v>2850000</v>
      </c>
      <c r="G23" s="160">
        <f>SUM(G22)</f>
        <v>0</v>
      </c>
      <c r="H23" s="160">
        <f>SUM(H22)</f>
        <v>3596720</v>
      </c>
      <c r="I23" s="160">
        <f>SUM(I22)</f>
        <v>2723460</v>
      </c>
      <c r="J23" s="160">
        <f>SUM(J22)</f>
        <v>10000</v>
      </c>
      <c r="K23" s="160">
        <f>SUM(K22)</f>
        <v>0</v>
      </c>
      <c r="L23" s="160">
        <f>SUM(L22)</f>
        <v>231200</v>
      </c>
    </row>
    <row r="24" spans="1:12" ht="34.5">
      <c r="A24" s="155">
        <v>4</v>
      </c>
      <c r="B24" s="164" t="s">
        <v>169</v>
      </c>
      <c r="C24" s="155" t="s">
        <v>170</v>
      </c>
      <c r="D24" s="156">
        <v>38014</v>
      </c>
      <c r="E24" s="156">
        <f>1270000+50000</f>
        <v>1320000</v>
      </c>
      <c r="F24" s="156">
        <v>600000</v>
      </c>
      <c r="G24" s="156">
        <v>50000</v>
      </c>
      <c r="H24" s="156">
        <f>1262374+50000</f>
        <v>1312374</v>
      </c>
      <c r="I24" s="156">
        <v>549680</v>
      </c>
      <c r="J24" s="156">
        <f>30000+50000</f>
        <v>80000</v>
      </c>
      <c r="K24" s="156"/>
      <c r="L24" s="156">
        <v>45640</v>
      </c>
    </row>
    <row r="25" spans="1:12" ht="15">
      <c r="A25" s="165"/>
      <c r="B25" s="166" t="s">
        <v>166</v>
      </c>
      <c r="C25" s="159"/>
      <c r="D25" s="160">
        <f>SUM(D24)</f>
        <v>38014</v>
      </c>
      <c r="E25" s="160">
        <f>SUM(E24)</f>
        <v>1320000</v>
      </c>
      <c r="F25" s="160">
        <f>SUM(F24)</f>
        <v>600000</v>
      </c>
      <c r="G25" s="160">
        <f>SUM(G24)</f>
        <v>50000</v>
      </c>
      <c r="H25" s="160">
        <f>SUM(H24)</f>
        <v>1312374</v>
      </c>
      <c r="I25" s="160">
        <f>SUM(I24)</f>
        <v>549680</v>
      </c>
      <c r="J25" s="160">
        <f>SUM(J24)</f>
        <v>80000</v>
      </c>
      <c r="K25" s="160">
        <f>SUM(K24)</f>
        <v>0</v>
      </c>
      <c r="L25" s="160">
        <f>SUM(L24)</f>
        <v>45640</v>
      </c>
    </row>
    <row r="26" spans="1:12" ht="23.25">
      <c r="A26" s="165">
        <v>5</v>
      </c>
      <c r="B26" s="149" t="s">
        <v>171</v>
      </c>
      <c r="C26" s="165" t="s">
        <v>172</v>
      </c>
      <c r="D26" s="167">
        <v>0</v>
      </c>
      <c r="E26" s="167">
        <v>3994180</v>
      </c>
      <c r="F26" s="167">
        <v>110000</v>
      </c>
      <c r="G26" s="167"/>
      <c r="H26" s="167">
        <v>3994180</v>
      </c>
      <c r="I26" s="167">
        <v>940152</v>
      </c>
      <c r="J26" s="167"/>
      <c r="K26" s="167"/>
      <c r="L26" s="167">
        <v>0</v>
      </c>
    </row>
    <row r="27" spans="1:12" ht="15">
      <c r="A27" s="165"/>
      <c r="B27" s="166" t="s">
        <v>162</v>
      </c>
      <c r="C27" s="159"/>
      <c r="D27" s="160">
        <f>D26</f>
        <v>0</v>
      </c>
      <c r="E27" s="160">
        <f>E26</f>
        <v>3994180</v>
      </c>
      <c r="F27" s="160">
        <f>F26</f>
        <v>110000</v>
      </c>
      <c r="G27" s="160">
        <f>G26</f>
        <v>0</v>
      </c>
      <c r="H27" s="160">
        <f>H26</f>
        <v>3994180</v>
      </c>
      <c r="I27" s="160">
        <f>I26</f>
        <v>940152</v>
      </c>
      <c r="J27" s="160">
        <f>J26</f>
        <v>0</v>
      </c>
      <c r="K27" s="160">
        <f>K26</f>
        <v>0</v>
      </c>
      <c r="L27" s="160">
        <f>L26</f>
        <v>0</v>
      </c>
    </row>
    <row r="28" spans="1:12" ht="15">
      <c r="A28" s="168" t="s">
        <v>173</v>
      </c>
      <c r="B28" s="168"/>
      <c r="C28" s="169"/>
      <c r="D28" s="170">
        <f>D18+D21+D23+D25</f>
        <v>1154514</v>
      </c>
      <c r="E28" s="170">
        <f>E18+E21+E23+E25+E27</f>
        <v>28126700</v>
      </c>
      <c r="F28" s="170">
        <f>F18+F21+F23+F25+F27</f>
        <v>3560000</v>
      </c>
      <c r="G28" s="170">
        <f>G18+G21+G23+G25+G27</f>
        <v>50000</v>
      </c>
      <c r="H28" s="170">
        <f>H18+H21+H23+H25+H27</f>
        <v>28087374</v>
      </c>
      <c r="I28" s="170">
        <f>I18+I21+I23+I25+I27</f>
        <v>9961092</v>
      </c>
      <c r="J28" s="170">
        <f>J18+J21+J23+J25+J27</f>
        <v>980000</v>
      </c>
      <c r="K28" s="170">
        <f>K18+K21+K23+K25+K27</f>
        <v>200000</v>
      </c>
      <c r="L28" s="170">
        <f>L18+L21+L23+L25+L27</f>
        <v>1193840</v>
      </c>
    </row>
    <row r="29" spans="1:12" ht="1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</row>
    <row r="30" spans="1:12" ht="15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</row>
    <row r="31" spans="1:12" ht="15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</row>
    <row r="32" spans="1:12" ht="1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23"/>
      <c r="L32" s="171"/>
    </row>
    <row r="33" spans="1:12" ht="15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23" t="s">
        <v>22</v>
      </c>
      <c r="L33" s="171"/>
    </row>
    <row r="35" spans="10:12" ht="15">
      <c r="J35" s="172" t="s">
        <v>23</v>
      </c>
      <c r="K35" s="172"/>
      <c r="L35" s="172"/>
    </row>
  </sheetData>
  <mergeCells count="19">
    <mergeCell ref="A10:L10"/>
    <mergeCell ref="A13:A14"/>
    <mergeCell ref="B13:B14"/>
    <mergeCell ref="C13:C14"/>
    <mergeCell ref="D13:D14"/>
    <mergeCell ref="E13:E14"/>
    <mergeCell ref="F13:G13"/>
    <mergeCell ref="H13:H14"/>
    <mergeCell ref="I13:K13"/>
    <mergeCell ref="L13:L14"/>
    <mergeCell ref="B16:B17"/>
    <mergeCell ref="D16:D17"/>
    <mergeCell ref="L16:L17"/>
    <mergeCell ref="B19:B20"/>
    <mergeCell ref="D19:D20"/>
    <mergeCell ref="L19:L20"/>
    <mergeCell ref="A21:B21"/>
    <mergeCell ref="A28:B28"/>
    <mergeCell ref="J35:L3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2" customWidth="1"/>
    <col min="2" max="2" width="11.57421875" style="2" customWidth="1"/>
    <col min="3" max="4" width="9.00390625" style="2" customWidth="1"/>
    <col min="5" max="5" width="12.28125" style="2" customWidth="1"/>
    <col min="6" max="6" width="9.00390625" style="2" customWidth="1"/>
    <col min="7" max="7" width="11.28125" style="2" customWidth="1"/>
    <col min="8" max="8" width="19.28125" style="2" customWidth="1"/>
    <col min="9" max="16384" width="9.00390625" style="2" customWidth="1"/>
  </cols>
  <sheetData>
    <row r="1" s="173" customFormat="1" ht="11.25">
      <c r="G1" s="173" t="s">
        <v>174</v>
      </c>
    </row>
    <row r="2" s="173" customFormat="1" ht="11.25">
      <c r="G2" s="173" t="s">
        <v>175</v>
      </c>
    </row>
    <row r="3" s="173" customFormat="1" ht="11.25">
      <c r="G3" s="173" t="s">
        <v>2</v>
      </c>
    </row>
    <row r="4" s="173" customFormat="1" ht="11.25">
      <c r="G4" s="173" t="s">
        <v>176</v>
      </c>
    </row>
    <row r="5" s="173" customFormat="1" ht="11.25"/>
    <row r="6" s="173" customFormat="1" ht="11.25">
      <c r="G6" s="173" t="s">
        <v>177</v>
      </c>
    </row>
    <row r="7" s="173" customFormat="1" ht="11.25">
      <c r="G7" s="173" t="s">
        <v>178</v>
      </c>
    </row>
    <row r="8" s="173" customFormat="1" ht="11.25">
      <c r="G8" s="173" t="s">
        <v>2</v>
      </c>
    </row>
    <row r="9" s="173" customFormat="1" ht="11.25">
      <c r="G9" s="173" t="s">
        <v>6</v>
      </c>
    </row>
    <row r="10" s="173" customFormat="1" ht="11.25"/>
    <row r="11" spans="1:8" ht="29.25" customHeight="1">
      <c r="A11" s="174" t="s">
        <v>179</v>
      </c>
      <c r="B11" s="174"/>
      <c r="C11" s="174"/>
      <c r="D11" s="174"/>
      <c r="E11" s="174"/>
      <c r="F11" s="174"/>
      <c r="G11" s="174"/>
      <c r="H11" s="174"/>
    </row>
    <row r="12" ht="18.75" customHeight="1">
      <c r="H12" s="175" t="s">
        <v>9</v>
      </c>
    </row>
    <row r="13" spans="1:8" ht="12.75">
      <c r="A13" s="143" t="s">
        <v>32</v>
      </c>
      <c r="B13" s="143" t="s">
        <v>180</v>
      </c>
      <c r="C13" s="143" t="s">
        <v>35</v>
      </c>
      <c r="D13" s="143" t="s">
        <v>181</v>
      </c>
      <c r="E13" s="143" t="s">
        <v>182</v>
      </c>
      <c r="F13" s="143" t="s">
        <v>183</v>
      </c>
      <c r="G13" s="143"/>
      <c r="H13" s="143" t="s">
        <v>184</v>
      </c>
    </row>
    <row r="14" spans="1:8" ht="12.75">
      <c r="A14" s="143"/>
      <c r="B14" s="143"/>
      <c r="C14" s="143"/>
      <c r="D14" s="143"/>
      <c r="E14" s="143"/>
      <c r="F14" s="143" t="s">
        <v>185</v>
      </c>
      <c r="G14" s="143" t="s">
        <v>186</v>
      </c>
      <c r="H14" s="143"/>
    </row>
    <row r="15" spans="1:8" s="147" customFormat="1" ht="10.5">
      <c r="A15" s="146">
        <v>1</v>
      </c>
      <c r="B15" s="146">
        <v>2</v>
      </c>
      <c r="C15" s="146">
        <v>3</v>
      </c>
      <c r="D15" s="146">
        <v>4</v>
      </c>
      <c r="E15" s="146">
        <v>5</v>
      </c>
      <c r="F15" s="146">
        <v>6</v>
      </c>
      <c r="G15" s="146">
        <v>7</v>
      </c>
      <c r="H15" s="146">
        <v>8</v>
      </c>
    </row>
    <row r="16" spans="1:8" s="147" customFormat="1" ht="29.25">
      <c r="A16" s="176">
        <v>1</v>
      </c>
      <c r="B16" s="176" t="s">
        <v>187</v>
      </c>
      <c r="C16" s="176">
        <v>700</v>
      </c>
      <c r="D16" s="176">
        <v>70001</v>
      </c>
      <c r="E16" s="177">
        <v>110000</v>
      </c>
      <c r="F16" s="176"/>
      <c r="G16" s="176"/>
      <c r="H16" s="178" t="s">
        <v>188</v>
      </c>
    </row>
    <row r="17" spans="1:8" ht="33.75" customHeight="1">
      <c r="A17" s="179">
        <v>2</v>
      </c>
      <c r="B17" s="180" t="s">
        <v>87</v>
      </c>
      <c r="C17" s="180">
        <v>801</v>
      </c>
      <c r="D17" s="180">
        <v>80104</v>
      </c>
      <c r="E17" s="181">
        <v>2850000</v>
      </c>
      <c r="F17" s="181"/>
      <c r="G17" s="181"/>
      <c r="H17" s="182" t="s">
        <v>189</v>
      </c>
    </row>
    <row r="18" spans="1:8" ht="57.75">
      <c r="A18" s="179">
        <v>3</v>
      </c>
      <c r="B18" s="182" t="s">
        <v>169</v>
      </c>
      <c r="C18" s="180">
        <v>926</v>
      </c>
      <c r="D18" s="180">
        <v>92601</v>
      </c>
      <c r="E18" s="181">
        <v>600000</v>
      </c>
      <c r="F18" s="181"/>
      <c r="G18" s="181">
        <v>50000</v>
      </c>
      <c r="H18" s="182" t="s">
        <v>190</v>
      </c>
    </row>
    <row r="19" spans="1:8" ht="15">
      <c r="A19" s="183"/>
      <c r="B19" s="184" t="s">
        <v>173</v>
      </c>
      <c r="C19" s="184"/>
      <c r="D19" s="184"/>
      <c r="E19" s="185">
        <f>SUM(E16:E18)</f>
        <v>3560000</v>
      </c>
      <c r="F19" s="185"/>
      <c r="G19" s="185">
        <f>G18</f>
        <v>50000</v>
      </c>
      <c r="H19" s="186"/>
    </row>
    <row r="20" spans="1:8" ht="12.75">
      <c r="A20" s="187"/>
      <c r="B20" s="171"/>
      <c r="C20" s="171"/>
      <c r="D20" s="171"/>
      <c r="E20" s="171"/>
      <c r="F20" s="171"/>
      <c r="G20" s="171"/>
      <c r="H20" s="188"/>
    </row>
    <row r="21" spans="1:8" ht="12.75">
      <c r="A21" s="187"/>
      <c r="B21" s="171"/>
      <c r="C21" s="171"/>
      <c r="D21" s="171"/>
      <c r="E21" s="171"/>
      <c r="F21" s="171"/>
      <c r="G21" s="171"/>
      <c r="H21" s="188"/>
    </row>
    <row r="22" spans="1:9" ht="12.75">
      <c r="A22" s="187"/>
      <c r="B22" s="171"/>
      <c r="C22" s="171"/>
      <c r="D22" s="171"/>
      <c r="E22" s="171"/>
      <c r="F22" s="171"/>
      <c r="G22" s="171"/>
      <c r="H22" s="23" t="s">
        <v>22</v>
      </c>
      <c r="I22" s="171"/>
    </row>
    <row r="23" spans="1:9" ht="15">
      <c r="A23" s="187"/>
      <c r="B23" s="171"/>
      <c r="C23" s="171"/>
      <c r="D23" s="171"/>
      <c r="E23" s="171"/>
      <c r="F23" s="171"/>
      <c r="G23" s="1"/>
      <c r="H23" s="1"/>
      <c r="I23" s="1"/>
    </row>
    <row r="24" spans="1:9" ht="15">
      <c r="A24" s="187"/>
      <c r="B24" s="171"/>
      <c r="C24" s="171"/>
      <c r="D24" s="171"/>
      <c r="E24" s="171"/>
      <c r="F24" s="171"/>
      <c r="G24" s="172" t="s">
        <v>23</v>
      </c>
      <c r="H24" s="172"/>
      <c r="I24" s="172"/>
    </row>
    <row r="25" spans="1:8" ht="12.75">
      <c r="A25" s="187"/>
      <c r="B25" s="171"/>
      <c r="C25" s="171"/>
      <c r="D25" s="171"/>
      <c r="E25" s="171"/>
      <c r="F25" s="171"/>
      <c r="G25" s="171"/>
      <c r="H25" s="188"/>
    </row>
    <row r="26" spans="1:8" ht="12.75">
      <c r="A26" s="187"/>
      <c r="B26" s="171"/>
      <c r="C26" s="171"/>
      <c r="D26" s="171"/>
      <c r="E26" s="171"/>
      <c r="F26" s="171"/>
      <c r="G26" s="171"/>
      <c r="H26" s="188"/>
    </row>
    <row r="27" spans="1:8" ht="12.75">
      <c r="A27" s="187"/>
      <c r="B27" s="171"/>
      <c r="C27" s="171"/>
      <c r="D27" s="171"/>
      <c r="E27" s="171"/>
      <c r="F27" s="171"/>
      <c r="G27" s="171"/>
      <c r="H27" s="188"/>
    </row>
    <row r="28" spans="1:8" ht="12.75">
      <c r="A28" s="187"/>
      <c r="B28" s="171"/>
      <c r="C28" s="171"/>
      <c r="D28" s="171"/>
      <c r="E28" s="171"/>
      <c r="F28" s="171"/>
      <c r="G28" s="171"/>
      <c r="H28" s="188"/>
    </row>
    <row r="29" spans="1:8" ht="12.75">
      <c r="A29" s="187"/>
      <c r="B29" s="171"/>
      <c r="C29" s="171"/>
      <c r="D29" s="171"/>
      <c r="E29" s="171"/>
      <c r="F29" s="171"/>
      <c r="G29" s="171"/>
      <c r="H29" s="188"/>
    </row>
    <row r="30" spans="1:8" ht="12.75">
      <c r="A30" s="187"/>
      <c r="B30" s="171"/>
      <c r="C30" s="171"/>
      <c r="D30" s="171"/>
      <c r="E30" s="171"/>
      <c r="F30" s="171"/>
      <c r="G30" s="171"/>
      <c r="H30" s="188"/>
    </row>
    <row r="31" spans="1:8" ht="12.75">
      <c r="A31" s="187"/>
      <c r="B31" s="171"/>
      <c r="C31" s="171"/>
      <c r="D31" s="171"/>
      <c r="E31" s="171"/>
      <c r="F31" s="171"/>
      <c r="G31" s="171"/>
      <c r="H31" s="188"/>
    </row>
    <row r="32" spans="1:8" ht="12.75">
      <c r="A32" s="187"/>
      <c r="B32" s="171"/>
      <c r="C32" s="171"/>
      <c r="D32" s="171"/>
      <c r="E32" s="171"/>
      <c r="F32" s="171"/>
      <c r="G32" s="171"/>
      <c r="H32" s="188"/>
    </row>
    <row r="33" spans="1:8" ht="12.75">
      <c r="A33" s="187"/>
      <c r="B33" s="171"/>
      <c r="C33" s="171"/>
      <c r="D33" s="171"/>
      <c r="E33" s="171"/>
      <c r="F33" s="171"/>
      <c r="G33" s="171"/>
      <c r="H33" s="188"/>
    </row>
  </sheetData>
  <mergeCells count="9">
    <mergeCell ref="A11:H11"/>
    <mergeCell ref="A13:A14"/>
    <mergeCell ref="B13:B14"/>
    <mergeCell ref="C13:C14"/>
    <mergeCell ref="D13:D14"/>
    <mergeCell ref="E13:E14"/>
    <mergeCell ref="F13:G13"/>
    <mergeCell ref="H13:H14"/>
    <mergeCell ref="G24:I24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D1">
      <selection activeCell="H5" sqref="H5"/>
    </sheetView>
  </sheetViews>
  <sheetFormatPr defaultColWidth="9.140625" defaultRowHeight="12.75"/>
  <cols>
    <col min="1" max="1" width="4.57421875" style="1" customWidth="1"/>
    <col min="2" max="2" width="17.8515625" style="1" customWidth="1"/>
    <col min="3" max="4" width="15.421875" style="1" customWidth="1"/>
    <col min="5" max="5" width="23.57421875" style="1" customWidth="1"/>
    <col min="6" max="6" width="18.00390625" style="1" customWidth="1"/>
    <col min="7" max="7" width="19.00390625" style="1" customWidth="1"/>
    <col min="8" max="8" width="47.57421875" style="1" customWidth="1"/>
    <col min="9" max="16384" width="9.00390625" style="1" customWidth="1"/>
  </cols>
  <sheetData>
    <row r="1" ht="15">
      <c r="H1" s="1" t="s">
        <v>143</v>
      </c>
    </row>
    <row r="2" ht="15">
      <c r="H2" s="1" t="s">
        <v>191</v>
      </c>
    </row>
    <row r="3" ht="15">
      <c r="H3" s="1" t="s">
        <v>2</v>
      </c>
    </row>
    <row r="4" ht="15">
      <c r="H4" s="1" t="s">
        <v>192</v>
      </c>
    </row>
    <row r="5" ht="15">
      <c r="H5" s="189" t="s">
        <v>193</v>
      </c>
    </row>
    <row r="6" spans="5:8" ht="16.5">
      <c r="E6" s="190"/>
      <c r="F6" s="190"/>
      <c r="H6" s="191" t="s">
        <v>5</v>
      </c>
    </row>
    <row r="7" ht="15">
      <c r="H7" s="191" t="s">
        <v>2</v>
      </c>
    </row>
    <row r="8" ht="15">
      <c r="H8" s="191" t="s">
        <v>6</v>
      </c>
    </row>
    <row r="10" spans="1:8" ht="17.25">
      <c r="A10" s="192" t="s">
        <v>194</v>
      </c>
      <c r="B10" s="192"/>
      <c r="C10" s="192"/>
      <c r="D10" s="192"/>
      <c r="E10" s="192"/>
      <c r="F10" s="192"/>
      <c r="G10" s="192"/>
      <c r="H10" s="192"/>
    </row>
    <row r="11" ht="15">
      <c r="H11" s="5"/>
    </row>
    <row r="12" ht="15">
      <c r="H12" s="5"/>
    </row>
    <row r="13" ht="15">
      <c r="H13" s="5" t="s">
        <v>9</v>
      </c>
    </row>
    <row r="14" spans="1:8" s="196" customFormat="1" ht="55.5" customHeight="1">
      <c r="A14" s="193" t="s">
        <v>10</v>
      </c>
      <c r="B14" s="193" t="s">
        <v>180</v>
      </c>
      <c r="C14" s="193" t="s">
        <v>195</v>
      </c>
      <c r="D14" s="193" t="s">
        <v>36</v>
      </c>
      <c r="E14" s="194" t="s">
        <v>196</v>
      </c>
      <c r="F14" s="194" t="s">
        <v>197</v>
      </c>
      <c r="G14" s="193" t="s">
        <v>198</v>
      </c>
      <c r="H14" s="195" t="s">
        <v>184</v>
      </c>
    </row>
    <row r="15" spans="1:8" s="23" customFormat="1" ht="12.75">
      <c r="A15" s="197">
        <v>1</v>
      </c>
      <c r="B15" s="197"/>
      <c r="C15" s="197">
        <v>2</v>
      </c>
      <c r="D15" s="197"/>
      <c r="E15" s="198">
        <v>3</v>
      </c>
      <c r="F15" s="198"/>
      <c r="G15" s="197">
        <v>4</v>
      </c>
      <c r="H15" s="199">
        <v>5</v>
      </c>
    </row>
    <row r="16" spans="1:8" ht="60" customHeight="1">
      <c r="A16" s="200">
        <v>1</v>
      </c>
      <c r="B16" s="1" t="s">
        <v>199</v>
      </c>
      <c r="C16" s="201">
        <v>801</v>
      </c>
      <c r="D16" s="201">
        <v>80132</v>
      </c>
      <c r="E16" s="202">
        <v>10000</v>
      </c>
      <c r="F16" s="203">
        <v>0</v>
      </c>
      <c r="G16" s="204">
        <v>0</v>
      </c>
      <c r="H16" s="205"/>
    </row>
    <row r="17" spans="1:8" ht="60" customHeight="1">
      <c r="A17" s="200"/>
      <c r="B17" s="206" t="s">
        <v>48</v>
      </c>
      <c r="C17" s="207">
        <v>854</v>
      </c>
      <c r="D17" s="208">
        <v>85412</v>
      </c>
      <c r="E17" s="202">
        <v>0</v>
      </c>
      <c r="F17" s="203">
        <v>30000</v>
      </c>
      <c r="G17" s="204"/>
      <c r="H17" s="209" t="s">
        <v>200</v>
      </c>
    </row>
    <row r="18" spans="1:8" ht="64.5" customHeight="1">
      <c r="A18" s="176">
        <v>2</v>
      </c>
      <c r="B18" s="210" t="s">
        <v>201</v>
      </c>
      <c r="C18" s="210"/>
      <c r="D18" s="210"/>
      <c r="E18" s="211">
        <f>E19+E20</f>
        <v>1138000</v>
      </c>
      <c r="F18" s="212">
        <f>F19+F20</f>
        <v>10000</v>
      </c>
      <c r="G18" s="213">
        <v>0</v>
      </c>
      <c r="H18" s="214" t="s">
        <v>202</v>
      </c>
    </row>
    <row r="19" spans="1:8" ht="63.75">
      <c r="A19" s="215"/>
      <c r="B19" s="216" t="s">
        <v>203</v>
      </c>
      <c r="C19" s="208">
        <v>921</v>
      </c>
      <c r="D19" s="201">
        <v>92109</v>
      </c>
      <c r="E19" s="202">
        <v>572000</v>
      </c>
      <c r="F19" s="203">
        <v>0</v>
      </c>
      <c r="G19" s="204">
        <v>0</v>
      </c>
      <c r="H19" s="214"/>
    </row>
    <row r="20" spans="1:8" ht="79.5" customHeight="1">
      <c r="A20" s="215"/>
      <c r="B20" s="217" t="s">
        <v>204</v>
      </c>
      <c r="C20" s="208">
        <v>921</v>
      </c>
      <c r="D20" s="201">
        <v>92116</v>
      </c>
      <c r="E20" s="202">
        <v>566000</v>
      </c>
      <c r="F20" s="203">
        <v>10000</v>
      </c>
      <c r="G20" s="204">
        <v>0</v>
      </c>
      <c r="H20" s="214"/>
    </row>
    <row r="21" spans="1:8" ht="87.75" customHeight="1">
      <c r="A21" s="179">
        <v>3</v>
      </c>
      <c r="B21" s="218" t="s">
        <v>48</v>
      </c>
      <c r="C21" s="219">
        <v>926</v>
      </c>
      <c r="D21" s="220">
        <v>92605</v>
      </c>
      <c r="E21" s="202">
        <v>0</v>
      </c>
      <c r="F21" s="221">
        <v>250000</v>
      </c>
      <c r="G21" s="213">
        <v>0</v>
      </c>
      <c r="H21" s="222" t="s">
        <v>205</v>
      </c>
    </row>
    <row r="22" spans="1:8" ht="49.5" customHeight="1">
      <c r="A22" s="223"/>
      <c r="B22" s="224"/>
      <c r="C22" s="225"/>
      <c r="D22" s="226" t="s">
        <v>173</v>
      </c>
      <c r="E22" s="227">
        <f>E16+E18+E21</f>
        <v>1148000</v>
      </c>
      <c r="F22" s="227">
        <f>F16+F17+F18+F21</f>
        <v>290000</v>
      </c>
      <c r="G22" s="227">
        <f>G16+G18+G21</f>
        <v>0</v>
      </c>
      <c r="H22" s="228" t="s">
        <v>206</v>
      </c>
    </row>
    <row r="23" spans="5:8" ht="15">
      <c r="E23" s="229"/>
      <c r="F23" s="230"/>
      <c r="G23" s="231"/>
      <c r="H23" s="231"/>
    </row>
    <row r="24" spans="5:8" ht="15">
      <c r="E24" s="229"/>
      <c r="F24" s="232"/>
      <c r="H24" s="233"/>
    </row>
    <row r="25" spans="5:8" ht="15">
      <c r="E25" s="229"/>
      <c r="F25" s="232"/>
      <c r="H25" s="233"/>
    </row>
    <row r="26" spans="5:8" ht="15">
      <c r="E26" s="229"/>
      <c r="F26" s="229"/>
      <c r="H26" s="233" t="s">
        <v>22</v>
      </c>
    </row>
    <row r="27" ht="15">
      <c r="H27" s="233"/>
    </row>
    <row r="28" ht="15">
      <c r="H28" s="233" t="s">
        <v>23</v>
      </c>
    </row>
  </sheetData>
  <mergeCells count="3">
    <mergeCell ref="A10:H10"/>
    <mergeCell ref="B18:D18"/>
    <mergeCell ref="H18:H20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C1">
      <selection activeCell="F5" sqref="F5"/>
    </sheetView>
  </sheetViews>
  <sheetFormatPr defaultColWidth="9.140625" defaultRowHeight="12.75"/>
  <cols>
    <col min="1" max="1" width="4.421875" style="1" customWidth="1"/>
    <col min="2" max="2" width="33.8515625" style="1" customWidth="1"/>
    <col min="3" max="3" width="46.140625" style="1" customWidth="1"/>
    <col min="4" max="4" width="11.57421875" style="1" customWidth="1"/>
    <col min="5" max="5" width="10.140625" style="1" customWidth="1"/>
    <col min="6" max="6" width="15.421875" style="1" customWidth="1"/>
    <col min="7" max="7" width="14.8515625" style="1" customWidth="1"/>
    <col min="8" max="8" width="13.7109375" style="1" customWidth="1"/>
    <col min="9" max="9" width="15.28125" style="1" customWidth="1"/>
    <col min="10" max="10" width="13.140625" style="1" customWidth="1"/>
    <col min="11" max="11" width="10.28125" style="1" customWidth="1"/>
    <col min="12" max="12" width="12.00390625" style="1" customWidth="1"/>
    <col min="13" max="16384" width="9.00390625" style="1" customWidth="1"/>
  </cols>
  <sheetData>
    <row r="1" ht="15">
      <c r="F1" s="1" t="s">
        <v>207</v>
      </c>
    </row>
    <row r="2" ht="15">
      <c r="F2" s="1" t="s">
        <v>191</v>
      </c>
    </row>
    <row r="3" ht="15">
      <c r="F3" s="1" t="s">
        <v>2</v>
      </c>
    </row>
    <row r="4" ht="15">
      <c r="F4" s="1" t="s">
        <v>3</v>
      </c>
    </row>
    <row r="5" s="173" customFormat="1" ht="11.25">
      <c r="F5" s="173" t="s">
        <v>208</v>
      </c>
    </row>
    <row r="6" s="173" customFormat="1" ht="11.25">
      <c r="F6" s="173" t="s">
        <v>5</v>
      </c>
    </row>
    <row r="7" spans="6:7" s="173" customFormat="1" ht="11.25">
      <c r="F7" s="173" t="s">
        <v>2</v>
      </c>
      <c r="G7" s="234"/>
    </row>
    <row r="8" s="173" customFormat="1" ht="11.25">
      <c r="F8" s="173" t="s">
        <v>6</v>
      </c>
    </row>
    <row r="10" spans="1:12" ht="15.75" customHeight="1">
      <c r="A10" s="235" t="s">
        <v>209</v>
      </c>
      <c r="B10" s="235"/>
      <c r="C10" s="235"/>
      <c r="D10" s="235"/>
      <c r="E10" s="235"/>
      <c r="F10" s="235"/>
      <c r="G10" s="235"/>
      <c r="H10" s="235"/>
      <c r="I10" s="236"/>
      <c r="J10" s="236"/>
      <c r="K10" s="236"/>
      <c r="L10" s="236"/>
    </row>
    <row r="11" spans="1:12" ht="36.75" customHeight="1">
      <c r="A11" s="193" t="s">
        <v>32</v>
      </c>
      <c r="B11" s="193" t="s">
        <v>210</v>
      </c>
      <c r="C11" s="193" t="s">
        <v>211</v>
      </c>
      <c r="D11" s="193" t="s">
        <v>35</v>
      </c>
      <c r="E11" s="193" t="s">
        <v>36</v>
      </c>
      <c r="F11" s="193" t="s">
        <v>119</v>
      </c>
      <c r="G11" s="193" t="s">
        <v>212</v>
      </c>
      <c r="H11" s="193"/>
      <c r="I11" s="171"/>
      <c r="J11" s="171"/>
      <c r="K11" s="171"/>
      <c r="L11" s="171"/>
    </row>
    <row r="12" spans="1:12" ht="29.25">
      <c r="A12" s="193"/>
      <c r="B12" s="193"/>
      <c r="C12" s="193"/>
      <c r="D12" s="193"/>
      <c r="E12" s="193"/>
      <c r="F12" s="193"/>
      <c r="G12" s="193" t="s">
        <v>213</v>
      </c>
      <c r="H12" s="193" t="s">
        <v>214</v>
      </c>
      <c r="I12" s="171"/>
      <c r="J12" s="171"/>
      <c r="K12" s="171"/>
      <c r="L12" s="171"/>
    </row>
    <row r="13" spans="1:12" s="147" customFormat="1" ht="10.5">
      <c r="A13" s="146">
        <v>1</v>
      </c>
      <c r="B13" s="146">
        <v>2</v>
      </c>
      <c r="C13" s="146">
        <v>3</v>
      </c>
      <c r="D13" s="146">
        <v>4</v>
      </c>
      <c r="E13" s="146">
        <v>5</v>
      </c>
      <c r="F13" s="146">
        <v>6</v>
      </c>
      <c r="G13" s="146">
        <v>7</v>
      </c>
      <c r="H13" s="146">
        <v>8</v>
      </c>
      <c r="I13" s="237"/>
      <c r="J13" s="237"/>
      <c r="K13" s="237"/>
      <c r="L13" s="237"/>
    </row>
    <row r="14" spans="1:12" s="147" customFormat="1" ht="15">
      <c r="A14" s="238">
        <v>1</v>
      </c>
      <c r="B14" s="239" t="s">
        <v>159</v>
      </c>
      <c r="C14" s="240"/>
      <c r="D14" s="241">
        <v>400</v>
      </c>
      <c r="E14" s="242">
        <v>40001</v>
      </c>
      <c r="F14" s="243"/>
      <c r="G14" s="243"/>
      <c r="H14" s="244"/>
      <c r="I14" s="237"/>
      <c r="J14" s="237"/>
      <c r="K14" s="237"/>
      <c r="L14" s="237"/>
    </row>
    <row r="15" spans="1:12" ht="15.75" customHeight="1">
      <c r="A15" s="155"/>
      <c r="C15" s="245" t="s">
        <v>215</v>
      </c>
      <c r="D15" s="215"/>
      <c r="F15" s="246">
        <v>2959.37</v>
      </c>
      <c r="G15" s="246">
        <v>2959.37</v>
      </c>
      <c r="H15" s="247"/>
      <c r="I15" s="171"/>
      <c r="J15" s="171"/>
      <c r="K15" s="23"/>
      <c r="L15" s="171"/>
    </row>
    <row r="16" spans="1:12" ht="15">
      <c r="A16" s="155"/>
      <c r="B16" s="248"/>
      <c r="C16" s="245" t="s">
        <v>216</v>
      </c>
      <c r="D16" s="155"/>
      <c r="E16" s="155"/>
      <c r="F16" s="246">
        <v>11188.73</v>
      </c>
      <c r="G16" s="246">
        <v>11188.73</v>
      </c>
      <c r="H16" s="247"/>
      <c r="I16" s="171"/>
      <c r="J16" s="171"/>
      <c r="K16" s="23"/>
      <c r="L16" s="171"/>
    </row>
    <row r="17" spans="1:8" ht="15">
      <c r="A17" s="215"/>
      <c r="B17" s="249"/>
      <c r="C17" s="245" t="s">
        <v>217</v>
      </c>
      <c r="D17" s="215"/>
      <c r="E17" s="215"/>
      <c r="F17" s="246">
        <v>26250</v>
      </c>
      <c r="G17" s="246">
        <v>26250</v>
      </c>
      <c r="H17" s="250"/>
    </row>
    <row r="18" spans="1:8" ht="26.25">
      <c r="A18" s="215"/>
      <c r="B18" s="249"/>
      <c r="C18" s="245" t="s">
        <v>218</v>
      </c>
      <c r="D18" s="215"/>
      <c r="E18" s="215"/>
      <c r="F18" s="246">
        <v>15227.91</v>
      </c>
      <c r="G18" s="246">
        <v>15227.91</v>
      </c>
      <c r="H18" s="250"/>
    </row>
    <row r="19" spans="1:8" ht="26.25">
      <c r="A19" s="215"/>
      <c r="B19" s="249"/>
      <c r="C19" s="245" t="s">
        <v>219</v>
      </c>
      <c r="D19" s="215"/>
      <c r="E19" s="215"/>
      <c r="F19" s="246">
        <v>13340</v>
      </c>
      <c r="G19" s="246">
        <v>13340</v>
      </c>
      <c r="H19" s="250"/>
    </row>
    <row r="20" spans="1:8" ht="15">
      <c r="A20" s="215"/>
      <c r="B20" s="249"/>
      <c r="C20" s="245" t="s">
        <v>220</v>
      </c>
      <c r="D20" s="215"/>
      <c r="E20" s="215"/>
      <c r="F20" s="246">
        <v>4000</v>
      </c>
      <c r="G20" s="246">
        <v>4000</v>
      </c>
      <c r="H20" s="250"/>
    </row>
    <row r="21" spans="1:8" ht="15">
      <c r="A21" s="215"/>
      <c r="B21" s="249"/>
      <c r="C21" s="245" t="s">
        <v>221</v>
      </c>
      <c r="D21" s="215"/>
      <c r="E21" s="215"/>
      <c r="F21" s="246">
        <v>4884</v>
      </c>
      <c r="G21" s="246">
        <v>4884</v>
      </c>
      <c r="H21" s="250"/>
    </row>
    <row r="22" spans="1:8" ht="15">
      <c r="A22" s="215"/>
      <c r="B22" s="249"/>
      <c r="C22" s="245" t="s">
        <v>222</v>
      </c>
      <c r="D22" s="215"/>
      <c r="E22" s="215"/>
      <c r="F22" s="246">
        <v>25200</v>
      </c>
      <c r="G22" s="246">
        <v>25200</v>
      </c>
      <c r="H22" s="250"/>
    </row>
    <row r="23" spans="1:8" ht="39">
      <c r="A23" s="215"/>
      <c r="B23" s="249"/>
      <c r="C23" s="245" t="s">
        <v>223</v>
      </c>
      <c r="D23" s="215"/>
      <c r="E23" s="215"/>
      <c r="F23" s="246">
        <v>65000</v>
      </c>
      <c r="G23" s="246">
        <v>65000</v>
      </c>
      <c r="H23" s="250"/>
    </row>
    <row r="24" spans="1:8" ht="26.25">
      <c r="A24" s="215"/>
      <c r="B24" s="249"/>
      <c r="C24" s="245" t="s">
        <v>224</v>
      </c>
      <c r="D24" s="215"/>
      <c r="E24" s="215"/>
      <c r="F24" s="246">
        <v>7010</v>
      </c>
      <c r="G24" s="246">
        <v>7010</v>
      </c>
      <c r="H24" s="250"/>
    </row>
    <row r="25" spans="1:8" ht="15">
      <c r="A25" s="215"/>
      <c r="B25" s="249"/>
      <c r="C25" s="251" t="s">
        <v>225</v>
      </c>
      <c r="D25" s="215"/>
      <c r="E25" s="215"/>
      <c r="F25" s="246">
        <v>11112</v>
      </c>
      <c r="G25" s="246">
        <v>11112</v>
      </c>
      <c r="H25" s="250"/>
    </row>
    <row r="26" spans="1:8" ht="15">
      <c r="A26" s="215"/>
      <c r="B26" s="249"/>
      <c r="C26" s="251" t="s">
        <v>226</v>
      </c>
      <c r="D26" s="215"/>
      <c r="E26" s="215"/>
      <c r="F26" s="246">
        <v>4400</v>
      </c>
      <c r="G26" s="246">
        <v>4400</v>
      </c>
      <c r="H26" s="250"/>
    </row>
    <row r="27" spans="1:8" ht="26.25">
      <c r="A27" s="215"/>
      <c r="B27" s="249"/>
      <c r="C27" s="251" t="s">
        <v>227</v>
      </c>
      <c r="D27" s="215"/>
      <c r="E27" s="215"/>
      <c r="F27" s="246">
        <v>32428</v>
      </c>
      <c r="G27" s="246">
        <v>32428</v>
      </c>
      <c r="H27" s="250"/>
    </row>
    <row r="28" spans="1:8" ht="15">
      <c r="A28" s="252"/>
      <c r="B28" s="252"/>
      <c r="C28" s="253"/>
      <c r="D28" s="254"/>
      <c r="E28" s="223"/>
      <c r="F28" s="255">
        <f>SUM(F15:F27)</f>
        <v>223000.01</v>
      </c>
      <c r="G28" s="255">
        <f>SUM(G15:G27)</f>
        <v>223000.01</v>
      </c>
      <c r="H28" s="256">
        <f>SUM(H15:H22)</f>
        <v>0</v>
      </c>
    </row>
    <row r="29" spans="1:8" ht="15">
      <c r="A29" s="239">
        <v>2</v>
      </c>
      <c r="B29" s="257" t="s">
        <v>163</v>
      </c>
      <c r="C29" s="258"/>
      <c r="D29" s="259">
        <v>400</v>
      </c>
      <c r="E29" s="4">
        <v>4002</v>
      </c>
      <c r="F29" s="246"/>
      <c r="G29" s="260"/>
      <c r="H29" s="250"/>
    </row>
    <row r="30" spans="1:8" ht="15">
      <c r="A30" s="249"/>
      <c r="B30" s="259"/>
      <c r="C30" s="261" t="s">
        <v>228</v>
      </c>
      <c r="D30" s="215"/>
      <c r="F30" s="246">
        <v>24400</v>
      </c>
      <c r="G30" s="246">
        <v>24400</v>
      </c>
      <c r="H30" s="250"/>
    </row>
    <row r="31" spans="1:8" ht="18.75" customHeight="1">
      <c r="A31" s="249"/>
      <c r="B31" s="215"/>
      <c r="C31" s="261" t="s">
        <v>229</v>
      </c>
      <c r="D31" s="215"/>
      <c r="F31" s="246">
        <v>229500</v>
      </c>
      <c r="G31" s="246">
        <v>229500</v>
      </c>
      <c r="H31" s="250"/>
    </row>
    <row r="32" spans="1:8" ht="21.75" customHeight="1">
      <c r="A32" s="249"/>
      <c r="B32" s="215"/>
      <c r="C32" s="261" t="s">
        <v>230</v>
      </c>
      <c r="D32" s="215"/>
      <c r="F32" s="246">
        <v>15200</v>
      </c>
      <c r="G32" s="246">
        <v>15200</v>
      </c>
      <c r="H32" s="250"/>
    </row>
    <row r="33" spans="1:8" ht="15">
      <c r="A33" s="249"/>
      <c r="B33" s="215"/>
      <c r="C33" s="262" t="s">
        <v>231</v>
      </c>
      <c r="D33" s="215"/>
      <c r="F33" s="246">
        <v>10100</v>
      </c>
      <c r="G33" s="246">
        <v>10100</v>
      </c>
      <c r="H33" s="250"/>
    </row>
    <row r="34" spans="1:8" ht="20.25" customHeight="1">
      <c r="A34" s="249"/>
      <c r="B34" s="215"/>
      <c r="C34" s="261" t="s">
        <v>232</v>
      </c>
      <c r="D34" s="215"/>
      <c r="F34" s="246">
        <v>50800</v>
      </c>
      <c r="G34" s="246">
        <v>50800</v>
      </c>
      <c r="H34" s="250"/>
    </row>
    <row r="35" spans="1:8" ht="15">
      <c r="A35" s="249"/>
      <c r="B35" s="249"/>
      <c r="C35" s="263"/>
      <c r="D35" s="264"/>
      <c r="E35" s="264"/>
      <c r="F35" s="255">
        <f>SUM(F30:F34)</f>
        <v>330000</v>
      </c>
      <c r="G35" s="255">
        <f>SUM(G30:G34)</f>
        <v>330000</v>
      </c>
      <c r="H35" s="265"/>
    </row>
    <row r="36" spans="1:8" ht="15">
      <c r="A36" s="249"/>
      <c r="B36" s="249"/>
      <c r="C36" s="266"/>
      <c r="D36" s="259">
        <v>900</v>
      </c>
      <c r="E36" s="259">
        <v>90001</v>
      </c>
      <c r="F36" s="267"/>
      <c r="G36" s="267"/>
      <c r="H36" s="250"/>
    </row>
    <row r="37" spans="1:8" ht="15">
      <c r="A37" s="249"/>
      <c r="B37" s="249"/>
      <c r="C37" s="268" t="s">
        <v>233</v>
      </c>
      <c r="D37" s="215"/>
      <c r="E37" s="215"/>
      <c r="F37" s="246">
        <v>30500</v>
      </c>
      <c r="G37" s="246">
        <v>30500</v>
      </c>
      <c r="H37" s="269"/>
    </row>
    <row r="38" spans="1:8" ht="15.75" customHeight="1">
      <c r="A38" s="249"/>
      <c r="B38" s="249"/>
      <c r="C38" s="268" t="s">
        <v>229</v>
      </c>
      <c r="D38" s="215"/>
      <c r="E38" s="215"/>
      <c r="F38" s="246">
        <v>229500</v>
      </c>
      <c r="G38" s="246">
        <v>229500</v>
      </c>
      <c r="H38" s="269"/>
    </row>
    <row r="39" spans="1:8" ht="20.25" customHeight="1">
      <c r="A39" s="249"/>
      <c r="B39" s="249"/>
      <c r="C39" s="266" t="s">
        <v>234</v>
      </c>
      <c r="D39" s="215"/>
      <c r="E39" s="215"/>
      <c r="F39" s="246">
        <v>11100</v>
      </c>
      <c r="G39" s="246">
        <v>11100</v>
      </c>
      <c r="H39" s="269"/>
    </row>
    <row r="40" spans="1:8" ht="15">
      <c r="A40" s="249"/>
      <c r="B40" s="249"/>
      <c r="C40" s="268" t="s">
        <v>235</v>
      </c>
      <c r="D40" s="215"/>
      <c r="E40" s="215"/>
      <c r="F40" s="246">
        <v>5000</v>
      </c>
      <c r="G40" s="246">
        <v>5000</v>
      </c>
      <c r="H40" s="269"/>
    </row>
    <row r="41" spans="1:8" ht="15">
      <c r="A41" s="249"/>
      <c r="B41" s="249"/>
      <c r="C41" s="270" t="s">
        <v>236</v>
      </c>
      <c r="D41" s="215"/>
      <c r="E41" s="215"/>
      <c r="F41" s="246">
        <v>60900</v>
      </c>
      <c r="G41" s="246">
        <v>60900</v>
      </c>
      <c r="H41" s="269"/>
    </row>
    <row r="42" spans="1:8" ht="15">
      <c r="A42" s="271"/>
      <c r="B42" s="271"/>
      <c r="C42" s="272"/>
      <c r="D42" s="264"/>
      <c r="E42" s="264"/>
      <c r="F42" s="255">
        <f>SUM(F37:F41)</f>
        <v>337000</v>
      </c>
      <c r="G42" s="255">
        <f>SUM(G37:G41)</f>
        <v>337000</v>
      </c>
      <c r="H42" s="273"/>
    </row>
    <row r="43" spans="1:8" ht="15">
      <c r="A43" s="274">
        <v>3</v>
      </c>
      <c r="B43" s="275" t="s">
        <v>169</v>
      </c>
      <c r="C43" s="276"/>
      <c r="D43" s="274">
        <v>926</v>
      </c>
      <c r="E43" s="274">
        <v>92601</v>
      </c>
      <c r="F43" s="277"/>
      <c r="G43" s="277"/>
      <c r="H43" s="278"/>
    </row>
    <row r="44" spans="1:8" ht="15">
      <c r="A44" s="279"/>
      <c r="B44" s="275"/>
      <c r="C44" s="280" t="s">
        <v>237</v>
      </c>
      <c r="D44" s="279"/>
      <c r="E44" s="279"/>
      <c r="F44" s="281">
        <v>10235</v>
      </c>
      <c r="G44" s="281">
        <v>10235</v>
      </c>
      <c r="H44" s="282"/>
    </row>
    <row r="45" spans="1:8" ht="15">
      <c r="A45" s="279"/>
      <c r="B45" s="279"/>
      <c r="C45" s="280" t="s">
        <v>238</v>
      </c>
      <c r="D45" s="279"/>
      <c r="E45" s="279"/>
      <c r="F45" s="281">
        <v>14275</v>
      </c>
      <c r="G45" s="281">
        <v>14275</v>
      </c>
      <c r="H45" s="282"/>
    </row>
    <row r="46" spans="1:8" ht="15">
      <c r="A46" s="279"/>
      <c r="B46" s="279"/>
      <c r="C46" s="280" t="s">
        <v>239</v>
      </c>
      <c r="D46" s="279"/>
      <c r="E46" s="279"/>
      <c r="F46" s="281">
        <v>5490</v>
      </c>
      <c r="G46" s="281">
        <v>5490</v>
      </c>
      <c r="H46" s="282"/>
    </row>
    <row r="47" spans="1:8" ht="12.75" hidden="1">
      <c r="A47" s="283"/>
      <c r="B47"/>
      <c r="C47" s="284"/>
      <c r="D47" s="283"/>
      <c r="E47" s="283"/>
      <c r="F47" s="283"/>
      <c r="G47" s="283"/>
      <c r="H47" s="285"/>
    </row>
    <row r="48" spans="1:8" ht="12.75" hidden="1">
      <c r="A48" s="283"/>
      <c r="B48"/>
      <c r="C48" s="284"/>
      <c r="D48" s="283"/>
      <c r="E48" s="283"/>
      <c r="F48" s="283"/>
      <c r="G48" s="283"/>
      <c r="H48" s="285"/>
    </row>
    <row r="49" spans="1:8" ht="15">
      <c r="A49" s="283"/>
      <c r="B49"/>
      <c r="C49" s="284" t="s">
        <v>240</v>
      </c>
      <c r="D49" s="283"/>
      <c r="E49" s="283"/>
      <c r="F49" s="286">
        <f>H49</f>
        <v>15239</v>
      </c>
      <c r="G49" s="283"/>
      <c r="H49" s="285">
        <v>15239</v>
      </c>
    </row>
    <row r="50" spans="1:8" ht="15">
      <c r="A50" s="283"/>
      <c r="B50"/>
      <c r="C50" s="284" t="s">
        <v>241</v>
      </c>
      <c r="D50" s="283"/>
      <c r="E50" s="283"/>
      <c r="F50" s="286">
        <f>H50</f>
        <v>8590</v>
      </c>
      <c r="G50" s="283"/>
      <c r="H50" s="285">
        <v>8590</v>
      </c>
    </row>
    <row r="51" spans="1:8" ht="15">
      <c r="A51" s="283"/>
      <c r="B51"/>
      <c r="C51" s="284" t="s">
        <v>242</v>
      </c>
      <c r="D51" s="283"/>
      <c r="E51" s="283"/>
      <c r="F51" s="286">
        <f>H51</f>
        <v>10226</v>
      </c>
      <c r="G51" s="283"/>
      <c r="H51" s="285">
        <v>10226</v>
      </c>
    </row>
    <row r="52" spans="1:8" ht="15">
      <c r="A52" s="283"/>
      <c r="B52"/>
      <c r="C52" s="284" t="s">
        <v>243</v>
      </c>
      <c r="D52" s="283"/>
      <c r="E52" s="283"/>
      <c r="F52" s="286">
        <f>H52</f>
        <v>7125</v>
      </c>
      <c r="G52" s="283"/>
      <c r="H52" s="285">
        <v>7125</v>
      </c>
    </row>
    <row r="53" spans="1:8" ht="15">
      <c r="A53" s="283"/>
      <c r="B53"/>
      <c r="C53" s="284" t="s">
        <v>244</v>
      </c>
      <c r="D53" s="283"/>
      <c r="E53" s="283"/>
      <c r="F53" s="286">
        <f>H53</f>
        <v>4500</v>
      </c>
      <c r="G53" s="283"/>
      <c r="H53" s="285">
        <v>4500</v>
      </c>
    </row>
    <row r="54" spans="1:8" ht="24.75">
      <c r="A54" s="283"/>
      <c r="B54"/>
      <c r="C54" s="287" t="s">
        <v>245</v>
      </c>
      <c r="D54" s="283"/>
      <c r="E54" s="283"/>
      <c r="F54" s="286">
        <f>H54</f>
        <v>3000</v>
      </c>
      <c r="G54" s="283"/>
      <c r="H54" s="285">
        <v>3000</v>
      </c>
    </row>
    <row r="55" spans="1:8" ht="15">
      <c r="A55" s="283"/>
      <c r="B55"/>
      <c r="C55" s="284" t="s">
        <v>246</v>
      </c>
      <c r="D55" s="288"/>
      <c r="E55" s="288"/>
      <c r="F55" s="289">
        <f>H55</f>
        <v>1320</v>
      </c>
      <c r="G55" s="288"/>
      <c r="H55" s="290">
        <v>1320</v>
      </c>
    </row>
    <row r="56" spans="1:8" ht="15">
      <c r="A56" s="291"/>
      <c r="B56" s="292"/>
      <c r="C56" s="292"/>
      <c r="D56" s="292"/>
      <c r="E56" s="292"/>
      <c r="F56" s="293">
        <f>SUM(F44:F55)</f>
        <v>80000</v>
      </c>
      <c r="G56" s="293">
        <f>SUM(G44:G48)</f>
        <v>30000</v>
      </c>
      <c r="H56" s="256">
        <f>SUM(H49:H55)</f>
        <v>50000</v>
      </c>
    </row>
    <row r="57" spans="1:8" ht="15">
      <c r="A57" s="294">
        <v>4</v>
      </c>
      <c r="B57" s="294" t="s">
        <v>167</v>
      </c>
      <c r="C57" s="279"/>
      <c r="D57" s="294">
        <v>801</v>
      </c>
      <c r="E57" s="294">
        <v>80104</v>
      </c>
      <c r="F57" s="295"/>
      <c r="G57" s="295"/>
      <c r="H57" s="296"/>
    </row>
    <row r="58" spans="1:8" ht="15">
      <c r="A58" s="291"/>
      <c r="B58" s="291"/>
      <c r="C58" s="291" t="s">
        <v>247</v>
      </c>
      <c r="D58" s="291"/>
      <c r="E58" s="291"/>
      <c r="F58" s="297">
        <v>10000</v>
      </c>
      <c r="G58" s="297">
        <v>10000</v>
      </c>
      <c r="H58" s="296"/>
    </row>
    <row r="59" spans="1:8" ht="15">
      <c r="A59" s="298"/>
      <c r="B59" s="298"/>
      <c r="C59" s="298"/>
      <c r="D59" s="298"/>
      <c r="E59" s="298"/>
      <c r="F59" s="299">
        <f>F58</f>
        <v>10000</v>
      </c>
      <c r="G59" s="299">
        <f>G58</f>
        <v>10000</v>
      </c>
      <c r="H59" s="300"/>
    </row>
    <row r="60" spans="1:8" ht="17.25">
      <c r="A60" s="301"/>
      <c r="B60" s="231"/>
      <c r="C60" s="302" t="s">
        <v>248</v>
      </c>
      <c r="D60" s="231"/>
      <c r="E60" s="231"/>
      <c r="F60" s="303">
        <f>F56+F42+F35+F28+F59</f>
        <v>980000.01</v>
      </c>
      <c r="G60" s="303">
        <f>G56+G42+G35+G28+G59</f>
        <v>930000.01</v>
      </c>
      <c r="H60" s="304">
        <f>H56+H42+H35+H28</f>
        <v>50000</v>
      </c>
    </row>
    <row r="61" spans="1:8" ht="15">
      <c r="A61" s="305"/>
      <c r="B61" s="306"/>
      <c r="C61" s="306"/>
      <c r="D61" s="306"/>
      <c r="E61" s="306"/>
      <c r="F61" s="307"/>
      <c r="G61" s="307"/>
      <c r="H61" s="308"/>
    </row>
    <row r="63" spans="6:7" ht="15">
      <c r="F63" s="1" t="s">
        <v>22</v>
      </c>
      <c r="G63" s="23"/>
    </row>
    <row r="64" ht="15">
      <c r="G64" s="23"/>
    </row>
    <row r="65" spans="6:7" ht="15">
      <c r="F65" s="172" t="s">
        <v>23</v>
      </c>
      <c r="G65" s="172"/>
    </row>
  </sheetData>
  <mergeCells count="10">
    <mergeCell ref="A10:H10"/>
    <mergeCell ref="A11:A12"/>
    <mergeCell ref="B11:B12"/>
    <mergeCell ref="C11:C12"/>
    <mergeCell ref="D11:D12"/>
    <mergeCell ref="E11:E12"/>
    <mergeCell ref="F11:F12"/>
    <mergeCell ref="G11:H11"/>
    <mergeCell ref="B43:B44"/>
    <mergeCell ref="F65:G6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2006-12-27T07:49:55Z</cp:lastPrinted>
  <dcterms:created xsi:type="dcterms:W3CDTF">2006-10-19T07:53:49Z</dcterms:created>
  <dcterms:modified xsi:type="dcterms:W3CDTF">2006-12-27T07:55:59Z</dcterms:modified>
  <cp:category/>
  <cp:version/>
  <cp:contentType/>
  <cp:contentStatus/>
  <cp:revision>16</cp:revision>
</cp:coreProperties>
</file>