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720" windowHeight="6795" tabRatio="772" activeTab="0"/>
  </bookViews>
  <sheets>
    <sheet name="Nr 2" sheetId="1" r:id="rId1"/>
    <sheet name="Nr 3" sheetId="2" r:id="rId2"/>
    <sheet name="Nr 4" sheetId="3" r:id="rId3"/>
    <sheet name="Nr 5" sheetId="4" r:id="rId4"/>
  </sheets>
  <definedNames>
    <definedName name="_xlnm.Print_Area" localSheetId="2">'Nr 4'!$A$1:$H$37</definedName>
  </definedNames>
  <calcPr fullCalcOnLoad="1"/>
</workbook>
</file>

<file path=xl/sharedStrings.xml><?xml version="1.0" encoding="utf-8"?>
<sst xmlns="http://schemas.openxmlformats.org/spreadsheetml/2006/main" count="316" uniqueCount="170">
  <si>
    <t>Lp.</t>
  </si>
  <si>
    <t>w zł</t>
  </si>
  <si>
    <t>Dział</t>
  </si>
  <si>
    <t>Rozdział</t>
  </si>
  <si>
    <t>dotacje</t>
  </si>
  <si>
    <t>Załącznik Nr 4</t>
  </si>
  <si>
    <t>Wydatki na wieloletnie programy inwestycyjne</t>
  </si>
  <si>
    <t>Jednostka organizacyjna realizująca program lub koordynująca jego wykonanie</t>
  </si>
  <si>
    <t>Okres realizacji programu</t>
  </si>
  <si>
    <t>Łączne nakłady finansowe</t>
  </si>
  <si>
    <t>Wysokość wydatków w roku budżetowym</t>
  </si>
  <si>
    <t>Dział rozdział</t>
  </si>
  <si>
    <t>010</t>
  </si>
  <si>
    <t>dochody własne</t>
  </si>
  <si>
    <t>kredyty i pożyczki</t>
  </si>
  <si>
    <t>środki z innych źródeł</t>
  </si>
  <si>
    <t>Wysokość wydatków w roku 2005</t>
  </si>
  <si>
    <t>Załącznik Nr 4a</t>
  </si>
  <si>
    <t>Zadanie inwestycyjne</t>
  </si>
  <si>
    <t>Wydatki inwestycyjne na okres roku budżetowego</t>
  </si>
  <si>
    <t>Źródła finasnowania wydatków:</t>
  </si>
  <si>
    <t>Łączne nakłady finansowe   (w roku budżetowym)</t>
  </si>
  <si>
    <t>Program inwestycyjny</t>
  </si>
  <si>
    <t>Rok rozpoczęcia</t>
  </si>
  <si>
    <t>Rok zakończenia</t>
  </si>
  <si>
    <t>Żródła finansowania wydatków:</t>
  </si>
  <si>
    <t>Wysokość wydatków w roku 2006</t>
  </si>
  <si>
    <t>Rady Miejskiej w Końskich</t>
  </si>
  <si>
    <t>Grzegorz Wąsik</t>
  </si>
  <si>
    <t>01010</t>
  </si>
  <si>
    <t>Przewodniczący Rady Miejskiej</t>
  </si>
  <si>
    <t>OGÓŁEM</t>
  </si>
  <si>
    <t>Budowa sieci wodociągowej wraz z ujęciem wody i przyłaczami dla wsi Wąsosz</t>
  </si>
  <si>
    <t>urząd gminy</t>
  </si>
  <si>
    <t>Razem dział 010</t>
  </si>
  <si>
    <t>600</t>
  </si>
  <si>
    <t>60016</t>
  </si>
  <si>
    <t>Budowa ulicy Spokojnej w Końskich</t>
  </si>
  <si>
    <t>Razem dział 600</t>
  </si>
  <si>
    <t>Wykup nieruchomości</t>
  </si>
  <si>
    <t>700</t>
  </si>
  <si>
    <t>70005</t>
  </si>
  <si>
    <t>Razem dział 700</t>
  </si>
  <si>
    <t>750</t>
  </si>
  <si>
    <t>75023</t>
  </si>
  <si>
    <t>Razem dział 750</t>
  </si>
  <si>
    <t>Budowa remizy OSP w Dziebałtowie</t>
  </si>
  <si>
    <t>754</t>
  </si>
  <si>
    <t>75412</t>
  </si>
  <si>
    <t>Razem dział 754</t>
  </si>
  <si>
    <t>801</t>
  </si>
  <si>
    <t>80101</t>
  </si>
  <si>
    <t>Razem dział 801</t>
  </si>
  <si>
    <t>900</t>
  </si>
  <si>
    <t>90001</t>
  </si>
  <si>
    <t>Budowa kanalizacji sanitarnej i wodociągowej w ulicy Polnej</t>
  </si>
  <si>
    <t>Budowa kanalizacji sanitarnej na osiedlu "Browarna"</t>
  </si>
  <si>
    <t>Budowa kanalizacji deszczowej wraz z separatorem we wsi Stadnicka Wola</t>
  </si>
  <si>
    <t>Budowa oczyszczalni scieków w Kornicy - projekt budowlany</t>
  </si>
  <si>
    <t>Budowa oświetlenia ulicznego</t>
  </si>
  <si>
    <t>90015</t>
  </si>
  <si>
    <t>Razem dział 900</t>
  </si>
  <si>
    <t>Budowa sieci wodociągowej wraz z przyłączami dla wsi Małachów</t>
  </si>
  <si>
    <t>Budowa ulicy Kieleckiej realizacja wspólnie ze Świętokrzyskim Zarządem Dróg Wojewódzkich w Kielcach</t>
  </si>
  <si>
    <t>ŚZDW w Kielcach</t>
  </si>
  <si>
    <t>2005</t>
  </si>
  <si>
    <t>2006</t>
  </si>
  <si>
    <t>Budowa drogi gminnej we wsi Stadnicka Wola i Izabelów - etap III</t>
  </si>
  <si>
    <t>2003</t>
  </si>
  <si>
    <t>Budowa ulicy Leśnej</t>
  </si>
  <si>
    <t>Budowa ulicy Klonowej, Jarzębinowej, Akacjowej i Jesionowej wraz z chodnikami, odwodnieneim i oswietleniem</t>
  </si>
  <si>
    <t>Budowa i modernizacja chodników na terenie miasta i gminy</t>
  </si>
  <si>
    <t>Przedłużenie ulicy Zielonej do wsi Dyszów - projekt budowlany</t>
  </si>
  <si>
    <t>2002</t>
  </si>
  <si>
    <t>Modernizacja kotłowni węglowej na gazową wraz z wymianą instalacji c.o. w gimnazjum Nr 2 w Końskicj</t>
  </si>
  <si>
    <t>Budowa kanalizacji sanitarnej wraz z przepompownią ścieków i przyłączami kanalizacyjnymi we wsi Wincentów</t>
  </si>
  <si>
    <t>2004</t>
  </si>
  <si>
    <t>Budowa oczyszczalni ścieków w Kornicy</t>
  </si>
  <si>
    <t>Budowa uzbrojenia technicznego osiedla "Południowe"</t>
  </si>
  <si>
    <t>Budowa kanalizacji sanitarnej wraz z przepompownią ścieków i przyłączami kanalizacyjnymi we wsi Kornica</t>
  </si>
  <si>
    <t>Budowa kanalizacji sanitarnej dla wsi Modliszewice</t>
  </si>
  <si>
    <t>2007</t>
  </si>
  <si>
    <t>Zakup kserokopiarki i budowa sieci komputerowej</t>
  </si>
  <si>
    <t>Informatyzacja miasta i gminy</t>
  </si>
  <si>
    <t>Modernizacja kotłowni węglowej na olejową w Szkole Podstawowej w Dziebałtowie</t>
  </si>
  <si>
    <t>Modernizacja kotłowni węglowej na gazową w Przedszkolu Samorzadowym Nr 2 ul. Partyzantów w Końskich</t>
  </si>
  <si>
    <t>do uchwały Nr XIV/130/2004</t>
  </si>
  <si>
    <t>z dnia 25 marca 2004</t>
  </si>
  <si>
    <t>Załącznik Nr 2</t>
  </si>
  <si>
    <t>Załącznik Nr 3</t>
  </si>
  <si>
    <t>Budowa dróg w Stadnickiej Woli i części Izabelowa</t>
  </si>
  <si>
    <t>Odbudowa zabytkowej kapliczki w Parku Miejskim</t>
  </si>
  <si>
    <t>921</t>
  </si>
  <si>
    <t>Razem dział 921</t>
  </si>
  <si>
    <t>Budowa Sali gimnastycznej na trenie miasta i gminy</t>
  </si>
  <si>
    <t>2008</t>
  </si>
  <si>
    <t>Budowa kanalizacji sanitarnej w ul. Spacerowej</t>
  </si>
  <si>
    <t>Budowa kanalizacji sanitarnej dla wsi Górny Młyn, Czerwony Most, Piła, Pomyków, Koczwara</t>
  </si>
  <si>
    <t>2009</t>
  </si>
  <si>
    <t>Budowa kanlaizacji sanitarnej w ul. I Maja w Końskich</t>
  </si>
  <si>
    <t>Opracowanie koncepcji budowy kanalizacji sanitarnej oraz ulic wraz z odwodnieniem w dzielnicy Stary Młyn</t>
  </si>
  <si>
    <t>Budowa mieszkan socjalnych</t>
  </si>
  <si>
    <t>2010</t>
  </si>
  <si>
    <t>Budowa Zespołu Szkół w Stadnickiej Woli wraz z zakup wyposażenia i pomocy naukowych</t>
  </si>
  <si>
    <t>Budowa chodnika przy ulicy Wojska Polskiego</t>
  </si>
  <si>
    <t>Budowa ulicy Kieleckiej -projekt budowlany</t>
  </si>
  <si>
    <t>Modernizacja budynku przychodni przy ulicy Południowej w Końskich</t>
  </si>
  <si>
    <t>851</t>
  </si>
  <si>
    <t>85195</t>
  </si>
  <si>
    <t>Razem dział 851</t>
  </si>
  <si>
    <t>z dnia  25 marca 2004</t>
  </si>
  <si>
    <t>do uchwały Nr              .</t>
  </si>
  <si>
    <t xml:space="preserve">       Załącznik Nr 8</t>
  </si>
  <si>
    <t xml:space="preserve">       do uchwały Nr  XIV/130/2004</t>
  </si>
  <si>
    <t xml:space="preserve">       Rady Miejskiej w Końskich</t>
  </si>
  <si>
    <t xml:space="preserve">       z dnia  25 marca 2004 </t>
  </si>
  <si>
    <t>Wykaz dotacji udzielanych z budżetu dla innych podmiotów w 2004 roku</t>
  </si>
  <si>
    <t>Podmiot otrzymujący</t>
  </si>
  <si>
    <t>Kwota dotacji</t>
  </si>
  <si>
    <t>Przeznaczenie dotacji (cel publiczny)</t>
  </si>
  <si>
    <t>854/85412</t>
  </si>
  <si>
    <t>Związek Harcerstwa Polskiego</t>
  </si>
  <si>
    <t>wypoczynek dla dzieci i młodzieży</t>
  </si>
  <si>
    <t>Instytucje kultury</t>
  </si>
  <si>
    <t>zgodnie z ustawą o organizowaniu i prowadzeniu działalności kulturalnej</t>
  </si>
  <si>
    <t>921/92109</t>
  </si>
  <si>
    <t>921/92116</t>
  </si>
  <si>
    <t>Biblioteki</t>
  </si>
  <si>
    <t>Jednostki niezaliczne do sektora finansów publicznych</t>
  </si>
  <si>
    <t>926/92605</t>
  </si>
  <si>
    <t>Koneckie Stowarzyszenie Sportowe Piłki Ręcznej MKS Końskie</t>
  </si>
  <si>
    <t>prowadzenie szkolenia w grupie dzieci i młodzieży, organizowanie zajęć, zawodów i imprez sportowo-rekreacyjnych</t>
  </si>
  <si>
    <t>Miejski Klub Sportowy "NEPTUN"</t>
  </si>
  <si>
    <t>Klub Sportowy "Olimp"</t>
  </si>
  <si>
    <t>921/92195</t>
  </si>
  <si>
    <t>PTTK</t>
  </si>
  <si>
    <t>Izba Pamięci</t>
  </si>
  <si>
    <t>Domy i ośrodki kultury, świetlice i kluby</t>
  </si>
  <si>
    <t>Załącznik Nr 5</t>
  </si>
  <si>
    <t xml:space="preserve">z dnia 25 marca 2004. </t>
  </si>
  <si>
    <t>Plan przychodów i wydatków zakładów budżetowych na 2004 rok</t>
  </si>
  <si>
    <t>Nazwa zakładu budżetowego</t>
  </si>
  <si>
    <t>Stan środków obrotowych na 1.01.2004 r.</t>
  </si>
  <si>
    <t>Przychody</t>
  </si>
  <si>
    <t>dotacje z budżetu</t>
  </si>
  <si>
    <t>Wydatki</t>
  </si>
  <si>
    <t>w tym</t>
  </si>
  <si>
    <t>stan środków obrotowych na 31.12.2004 r.</t>
  </si>
  <si>
    <t>przedmiotowa</t>
  </si>
  <si>
    <t>celowa na inwestycje</t>
  </si>
  <si>
    <t>wydatki na wynagrodzenia i składniki naliczane od wynagrodzeń</t>
  </si>
  <si>
    <t>wydatki inwestycyjne</t>
  </si>
  <si>
    <t>wpłata do budżetu</t>
  </si>
  <si>
    <t>Zakład Energetyki Cieplnej</t>
  </si>
  <si>
    <t>400/40001</t>
  </si>
  <si>
    <t>400/40003</t>
  </si>
  <si>
    <t>Razem</t>
  </si>
  <si>
    <t>Zakład Wodociągów i Kanalizacji</t>
  </si>
  <si>
    <t>400/40002</t>
  </si>
  <si>
    <t>900/90001</t>
  </si>
  <si>
    <t>Razem:</t>
  </si>
  <si>
    <t>Zakład-Przedszkola</t>
  </si>
  <si>
    <t>801/80104</t>
  </si>
  <si>
    <t>926/92695</t>
  </si>
  <si>
    <t>Załącznik nr 4</t>
  </si>
  <si>
    <t>Zakład-Pływalnia Miejska</t>
  </si>
  <si>
    <t>XX/187/2004</t>
  </si>
  <si>
    <t>z dnia 09 grudnia 2004</t>
  </si>
  <si>
    <t>do uchwały Nr XX/187/2004</t>
  </si>
  <si>
    <t xml:space="preserve">do uchwały Nr XX/187/2004             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</si>
</sst>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-415]d\ mmmm\ yyyy"/>
    <numFmt numFmtId="168" formatCode="yyyy/mm/dd"/>
  </numFmts>
  <fonts count="20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3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b/>
      <sz val="13"/>
      <name val="Times New Roman CE"/>
      <family val="1"/>
    </font>
    <font>
      <sz val="20"/>
      <name val="Times New Roman CE"/>
      <family val="1"/>
    </font>
    <font>
      <b/>
      <sz val="20"/>
      <name val="Times New Roman CE"/>
      <family val="1"/>
    </font>
    <font>
      <sz val="18"/>
      <name val="Times New Roman CE"/>
      <family val="1"/>
    </font>
    <font>
      <b/>
      <sz val="12"/>
      <name val="Arial CE"/>
      <family val="0"/>
    </font>
    <font>
      <sz val="12"/>
      <name val="Arial CE"/>
      <family val="0"/>
    </font>
    <font>
      <sz val="16"/>
      <name val="Times New Roman CE"/>
      <family val="1"/>
    </font>
    <font>
      <b/>
      <sz val="16"/>
      <name val="Times New Roman CE"/>
      <family val="1"/>
    </font>
    <font>
      <b/>
      <sz val="16"/>
      <name val="Arial CE"/>
      <family val="0"/>
    </font>
    <font>
      <b/>
      <sz val="14"/>
      <name val="Times New Roman CE"/>
      <family val="1"/>
    </font>
    <font>
      <sz val="14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1" fillId="2" borderId="0" xfId="0" applyFont="1" applyFill="1" applyAlignment="1">
      <alignment/>
    </xf>
    <xf numFmtId="0" fontId="9" fillId="2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1" fillId="3" borderId="0" xfId="0" applyFont="1" applyFill="1" applyAlignment="1">
      <alignment/>
    </xf>
    <xf numFmtId="0" fontId="6" fillId="0" borderId="1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2" fillId="0" borderId="0" xfId="0" applyFont="1" applyAlignment="1">
      <alignment horizontal="center"/>
    </xf>
    <xf numFmtId="3" fontId="3" fillId="3" borderId="3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41" fontId="10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horizontal="center" vertical="center"/>
    </xf>
    <xf numFmtId="41" fontId="11" fillId="2" borderId="1" xfId="0" applyNumberFormat="1" applyFont="1" applyFill="1" applyBorder="1" applyAlignment="1">
      <alignment/>
    </xf>
    <xf numFmtId="41" fontId="11" fillId="2" borderId="1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49" fontId="10" fillId="0" borderId="2" xfId="0" applyNumberFormat="1" applyFont="1" applyBorder="1" applyAlignment="1">
      <alignment horizontal="center" vertical="center"/>
    </xf>
    <xf numFmtId="41" fontId="10" fillId="0" borderId="0" xfId="0" applyNumberFormat="1" applyFont="1" applyAlignment="1">
      <alignment vertical="center"/>
    </xf>
    <xf numFmtId="41" fontId="10" fillId="0" borderId="2" xfId="0" applyNumberFormat="1" applyFont="1" applyBorder="1" applyAlignment="1">
      <alignment horizontal="center" vertical="center"/>
    </xf>
    <xf numFmtId="41" fontId="10" fillId="0" borderId="2" xfId="0" applyNumberFormat="1" applyFont="1" applyBorder="1" applyAlignment="1">
      <alignment horizontal="center" vertical="top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/>
    </xf>
    <xf numFmtId="41" fontId="10" fillId="0" borderId="1" xfId="0" applyNumberFormat="1" applyFont="1" applyFill="1" applyBorder="1" applyAlignment="1">
      <alignment horizontal="center" vertical="center"/>
    </xf>
    <xf numFmtId="41" fontId="10" fillId="0" borderId="1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vertical="center"/>
    </xf>
    <xf numFmtId="49" fontId="10" fillId="3" borderId="1" xfId="0" applyNumberFormat="1" applyFont="1" applyFill="1" applyBorder="1" applyAlignment="1">
      <alignment horizontal="center" vertical="center"/>
    </xf>
    <xf numFmtId="41" fontId="11" fillId="3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/>
    </xf>
    <xf numFmtId="0" fontId="6" fillId="3" borderId="0" xfId="0" applyFont="1" applyFill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/>
    </xf>
    <xf numFmtId="41" fontId="19" fillId="0" borderId="1" xfId="0" applyNumberFormat="1" applyFont="1" applyBorder="1" applyAlignment="1">
      <alignment/>
    </xf>
    <xf numFmtId="0" fontId="19" fillId="0" borderId="1" xfId="0" applyFont="1" applyBorder="1" applyAlignment="1">
      <alignment wrapText="1"/>
    </xf>
    <xf numFmtId="0" fontId="2" fillId="0" borderId="2" xfId="0" applyFont="1" applyBorder="1" applyAlignment="1">
      <alignment/>
    </xf>
    <xf numFmtId="41" fontId="19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19" fillId="0" borderId="4" xfId="0" applyFont="1" applyBorder="1" applyAlignment="1">
      <alignment/>
    </xf>
    <xf numFmtId="0" fontId="19" fillId="0" borderId="4" xfId="0" applyFont="1" applyBorder="1" applyAlignment="1">
      <alignment wrapText="1"/>
    </xf>
    <xf numFmtId="41" fontId="19" fillId="0" borderId="4" xfId="0" applyNumberFormat="1" applyFont="1" applyBorder="1" applyAlignment="1">
      <alignment/>
    </xf>
    <xf numFmtId="0" fontId="2" fillId="0" borderId="6" xfId="0" applyFont="1" applyBorder="1" applyAlignment="1">
      <alignment wrapText="1"/>
    </xf>
    <xf numFmtId="0" fontId="19" fillId="0" borderId="5" xfId="0" applyFont="1" applyBorder="1" applyAlignment="1">
      <alignment/>
    </xf>
    <xf numFmtId="0" fontId="18" fillId="0" borderId="1" xfId="0" applyFont="1" applyBorder="1" applyAlignment="1">
      <alignment wrapText="1"/>
    </xf>
    <xf numFmtId="41" fontId="18" fillId="0" borderId="1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19" fillId="0" borderId="6" xfId="0" applyFont="1" applyBorder="1" applyAlignment="1">
      <alignment/>
    </xf>
    <xf numFmtId="0" fontId="0" fillId="0" borderId="4" xfId="0" applyBorder="1" applyAlignment="1">
      <alignment vertical="center"/>
    </xf>
    <xf numFmtId="0" fontId="2" fillId="0" borderId="8" xfId="0" applyFont="1" applyBorder="1" applyAlignment="1">
      <alignment/>
    </xf>
    <xf numFmtId="0" fontId="19" fillId="0" borderId="9" xfId="0" applyFont="1" applyBorder="1" applyAlignment="1">
      <alignment wrapText="1"/>
    </xf>
    <xf numFmtId="41" fontId="19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19" fillId="0" borderId="7" xfId="0" applyFont="1" applyBorder="1" applyAlignment="1">
      <alignment/>
    </xf>
    <xf numFmtId="0" fontId="19" fillId="0" borderId="12" xfId="0" applyFont="1" applyBorder="1" applyAlignment="1">
      <alignment wrapText="1"/>
    </xf>
    <xf numFmtId="43" fontId="19" fillId="0" borderId="8" xfId="0" applyNumberFormat="1" applyFont="1" applyBorder="1" applyAlignment="1">
      <alignment/>
    </xf>
    <xf numFmtId="0" fontId="0" fillId="0" borderId="7" xfId="0" applyBorder="1" applyAlignment="1">
      <alignment horizontal="left"/>
    </xf>
    <xf numFmtId="0" fontId="19" fillId="0" borderId="6" xfId="0" applyFont="1" applyBorder="1" applyAlignment="1">
      <alignment wrapText="1"/>
    </xf>
    <xf numFmtId="41" fontId="19" fillId="0" borderId="8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13" xfId="0" applyFont="1" applyBorder="1" applyAlignment="1">
      <alignment wrapText="1"/>
    </xf>
    <xf numFmtId="0" fontId="0" fillId="0" borderId="2" xfId="0" applyBorder="1" applyAlignment="1">
      <alignment horizontal="left"/>
    </xf>
    <xf numFmtId="0" fontId="19" fillId="0" borderId="11" xfId="0" applyFont="1" applyBorder="1" applyAlignment="1">
      <alignment wrapText="1"/>
    </xf>
    <xf numFmtId="43" fontId="19" fillId="0" borderId="12" xfId="0" applyNumberFormat="1" applyFont="1" applyBorder="1" applyAlignment="1">
      <alignment/>
    </xf>
    <xf numFmtId="0" fontId="18" fillId="0" borderId="2" xfId="0" applyFont="1" applyBorder="1" applyAlignment="1">
      <alignment wrapText="1"/>
    </xf>
    <xf numFmtId="41" fontId="18" fillId="0" borderId="9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wrapText="1"/>
    </xf>
    <xf numFmtId="0" fontId="2" fillId="0" borderId="0" xfId="0" applyFont="1" applyAlignment="1">
      <alignment horizontal="left"/>
    </xf>
    <xf numFmtId="0" fontId="1" fillId="0" borderId="7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3" fillId="0" borderId="14" xfId="0" applyFont="1" applyBorder="1" applyAlignment="1">
      <alignment/>
    </xf>
    <xf numFmtId="0" fontId="1" fillId="0" borderId="0" xfId="0" applyFont="1" applyBorder="1" applyAlignment="1">
      <alignment/>
    </xf>
    <xf numFmtId="41" fontId="1" fillId="0" borderId="4" xfId="0" applyNumberFormat="1" applyFont="1" applyBorder="1" applyAlignment="1">
      <alignment horizontal="right"/>
    </xf>
    <xf numFmtId="41" fontId="1" fillId="0" borderId="7" xfId="0" applyNumberFormat="1" applyFont="1" applyBorder="1" applyAlignment="1">
      <alignment horizontal="right"/>
    </xf>
    <xf numFmtId="41" fontId="8" fillId="0" borderId="1" xfId="0" applyNumberFormat="1" applyFont="1" applyBorder="1" applyAlignment="1">
      <alignment horizontal="right"/>
    </xf>
    <xf numFmtId="41" fontId="8" fillId="0" borderId="14" xfId="0" applyNumberFormat="1" applyFont="1" applyBorder="1" applyAlignment="1">
      <alignment horizontal="right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6" fillId="0" borderId="8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left" wrapText="1"/>
    </xf>
    <xf numFmtId="0" fontId="0" fillId="0" borderId="7" xfId="0" applyBorder="1" applyAlignment="1">
      <alignment horizontal="left"/>
    </xf>
    <xf numFmtId="0" fontId="2" fillId="0" borderId="4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0" fillId="0" borderId="2" xfId="0" applyBorder="1" applyAlignment="1">
      <alignment/>
    </xf>
    <xf numFmtId="0" fontId="1" fillId="0" borderId="7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view="pageBreakPreview" zoomScale="60" zoomScaleNormal="75" workbookViewId="0" topLeftCell="C10">
      <selection activeCell="G21" sqref="G21"/>
    </sheetView>
  </sheetViews>
  <sheetFormatPr defaultColWidth="9.00390625" defaultRowHeight="12.75"/>
  <cols>
    <col min="1" max="1" width="9.625" style="78" customWidth="1"/>
    <col min="2" max="2" width="49.75390625" style="78" customWidth="1"/>
    <col min="3" max="3" width="19.125" style="78" customWidth="1"/>
    <col min="4" max="4" width="12.125" style="78" customWidth="1"/>
    <col min="5" max="5" width="14.625" style="78" customWidth="1"/>
    <col min="6" max="6" width="14.25390625" style="78" customWidth="1"/>
    <col min="7" max="7" width="17.375" style="78" customWidth="1"/>
    <col min="8" max="8" width="16.625" style="78" customWidth="1"/>
    <col min="9" max="9" width="16.125" style="78" customWidth="1"/>
    <col min="10" max="10" width="19.375" style="78" customWidth="1"/>
    <col min="11" max="16384" width="9.125" style="78" customWidth="1"/>
  </cols>
  <sheetData>
    <row r="1" ht="16.5">
      <c r="H1" s="78" t="s">
        <v>88</v>
      </c>
    </row>
    <row r="2" spans="8:9" ht="16.5">
      <c r="H2" s="78" t="s">
        <v>111</v>
      </c>
      <c r="I2" s="78" t="s">
        <v>166</v>
      </c>
    </row>
    <row r="3" ht="16.5">
      <c r="H3" s="78" t="s">
        <v>27</v>
      </c>
    </row>
    <row r="4" ht="16.5">
      <c r="H4" s="78" t="s">
        <v>167</v>
      </c>
    </row>
    <row r="6" ht="16.5">
      <c r="H6" s="78" t="s">
        <v>5</v>
      </c>
    </row>
    <row r="7" spans="1:10" ht="16.5" customHeight="1">
      <c r="A7" s="1"/>
      <c r="B7" s="1"/>
      <c r="C7" s="1"/>
      <c r="D7" s="1"/>
      <c r="E7" s="1"/>
      <c r="F7" s="1"/>
      <c r="G7" s="1"/>
      <c r="H7" s="1" t="s">
        <v>86</v>
      </c>
      <c r="I7" s="1"/>
      <c r="J7" s="1"/>
    </row>
    <row r="8" spans="1:10" ht="16.5">
      <c r="A8" s="1"/>
      <c r="B8" s="1"/>
      <c r="C8" s="1"/>
      <c r="D8" s="1"/>
      <c r="E8" s="1"/>
      <c r="F8" s="2"/>
      <c r="G8" s="1"/>
      <c r="H8" s="1" t="s">
        <v>27</v>
      </c>
      <c r="I8" s="1"/>
      <c r="J8" s="1"/>
    </row>
    <row r="9" spans="1:10" ht="16.5">
      <c r="A9" s="1"/>
      <c r="B9" s="1"/>
      <c r="C9" s="1"/>
      <c r="D9" s="1"/>
      <c r="E9" s="1"/>
      <c r="F9" s="1"/>
      <c r="G9" s="1"/>
      <c r="H9" s="1" t="s">
        <v>87</v>
      </c>
      <c r="I9" s="1"/>
      <c r="J9" s="1"/>
    </row>
    <row r="10" spans="1:10" ht="16.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customHeight="1">
      <c r="A11" s="160" t="s">
        <v>19</v>
      </c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10" ht="15.75" customHeight="1">
      <c r="A12" s="160"/>
      <c r="B12" s="160"/>
      <c r="C12" s="160"/>
      <c r="D12" s="160"/>
      <c r="E12" s="160"/>
      <c r="F12" s="160"/>
      <c r="G12" s="160"/>
      <c r="H12" s="160"/>
      <c r="I12" s="160"/>
      <c r="J12" s="160"/>
    </row>
    <row r="13" spans="1:10" ht="16.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6.5">
      <c r="A14" s="1"/>
      <c r="B14" s="1"/>
      <c r="C14" s="1"/>
      <c r="D14" s="1"/>
      <c r="E14" s="1"/>
      <c r="F14" s="1"/>
      <c r="G14" s="1"/>
      <c r="H14" s="1"/>
      <c r="I14" s="1"/>
      <c r="J14" s="3" t="s">
        <v>1</v>
      </c>
    </row>
    <row r="15" spans="1:10" s="79" customFormat="1" ht="12.75" customHeight="1">
      <c r="A15" s="154" t="s">
        <v>0</v>
      </c>
      <c r="B15" s="154" t="s">
        <v>18</v>
      </c>
      <c r="C15" s="154" t="s">
        <v>7</v>
      </c>
      <c r="D15" s="154" t="s">
        <v>2</v>
      </c>
      <c r="E15" s="154" t="s">
        <v>3</v>
      </c>
      <c r="F15" s="154" t="s">
        <v>21</v>
      </c>
      <c r="G15" s="157" t="s">
        <v>20</v>
      </c>
      <c r="H15" s="158"/>
      <c r="I15" s="158"/>
      <c r="J15" s="159"/>
    </row>
    <row r="16" spans="1:10" s="79" customFormat="1" ht="31.5">
      <c r="A16" s="155"/>
      <c r="B16" s="155"/>
      <c r="C16" s="155"/>
      <c r="D16" s="155"/>
      <c r="E16" s="165"/>
      <c r="F16" s="155"/>
      <c r="G16" s="44" t="s">
        <v>13</v>
      </c>
      <c r="H16" s="44" t="s">
        <v>4</v>
      </c>
      <c r="I16" s="44" t="s">
        <v>14</v>
      </c>
      <c r="J16" s="44" t="s">
        <v>15</v>
      </c>
    </row>
    <row r="17" spans="1:10" s="80" customFormat="1" ht="16.5">
      <c r="A17" s="45">
        <v>1</v>
      </c>
      <c r="B17" s="45">
        <v>2</v>
      </c>
      <c r="C17" s="45">
        <v>3</v>
      </c>
      <c r="D17" s="45">
        <v>4</v>
      </c>
      <c r="E17" s="45">
        <v>5</v>
      </c>
      <c r="F17" s="45">
        <v>6</v>
      </c>
      <c r="G17" s="45">
        <v>7</v>
      </c>
      <c r="H17" s="45">
        <v>8</v>
      </c>
      <c r="I17" s="45">
        <v>9</v>
      </c>
      <c r="J17" s="45">
        <v>10</v>
      </c>
    </row>
    <row r="18" spans="1:10" ht="31.5">
      <c r="A18" s="46">
        <v>1</v>
      </c>
      <c r="B18" s="47" t="s">
        <v>32</v>
      </c>
      <c r="C18" s="48" t="s">
        <v>33</v>
      </c>
      <c r="D18" s="49" t="s">
        <v>12</v>
      </c>
      <c r="E18" s="50" t="s">
        <v>29</v>
      </c>
      <c r="F18" s="51">
        <v>1526231</v>
      </c>
      <c r="G18" s="51">
        <v>1526231</v>
      </c>
      <c r="H18" s="52"/>
      <c r="I18" s="51"/>
      <c r="J18" s="52"/>
    </row>
    <row r="19" spans="1:10" s="81" customFormat="1" ht="16.5">
      <c r="A19" s="53"/>
      <c r="B19" s="54" t="s">
        <v>34</v>
      </c>
      <c r="C19" s="54"/>
      <c r="D19" s="55"/>
      <c r="E19" s="56"/>
      <c r="F19" s="57">
        <f>F18</f>
        <v>1526231</v>
      </c>
      <c r="G19" s="57">
        <f>G18</f>
        <v>1526231</v>
      </c>
      <c r="H19" s="57">
        <f>H18</f>
        <v>0</v>
      </c>
      <c r="I19" s="57">
        <v>0</v>
      </c>
      <c r="J19" s="58">
        <v>0</v>
      </c>
    </row>
    <row r="20" spans="1:10" ht="16.5">
      <c r="A20" s="59">
        <v>2</v>
      </c>
      <c r="B20" s="60" t="s">
        <v>105</v>
      </c>
      <c r="C20" s="61" t="s">
        <v>33</v>
      </c>
      <c r="D20" s="62" t="s">
        <v>35</v>
      </c>
      <c r="E20" s="63" t="s">
        <v>36</v>
      </c>
      <c r="F20" s="64">
        <v>64300</v>
      </c>
      <c r="G20" s="64">
        <v>64300</v>
      </c>
      <c r="H20" s="64"/>
      <c r="I20" s="64"/>
      <c r="J20" s="65"/>
    </row>
    <row r="21" spans="1:10" ht="16.5">
      <c r="A21" s="59">
        <v>3</v>
      </c>
      <c r="B21" s="60" t="s">
        <v>90</v>
      </c>
      <c r="C21" s="61" t="s">
        <v>33</v>
      </c>
      <c r="D21" s="62" t="s">
        <v>35</v>
      </c>
      <c r="E21" s="63" t="s">
        <v>36</v>
      </c>
      <c r="F21" s="64">
        <v>800000</v>
      </c>
      <c r="G21" s="64">
        <v>800000</v>
      </c>
      <c r="H21" s="64"/>
      <c r="I21" s="64"/>
      <c r="J21" s="65"/>
    </row>
    <row r="22" spans="1:10" ht="16.5">
      <c r="A22" s="59">
        <v>4</v>
      </c>
      <c r="B22" s="60" t="s">
        <v>37</v>
      </c>
      <c r="C22" s="61" t="s">
        <v>33</v>
      </c>
      <c r="D22" s="62" t="s">
        <v>35</v>
      </c>
      <c r="E22" s="63" t="s">
        <v>36</v>
      </c>
      <c r="F22" s="64">
        <v>551220</v>
      </c>
      <c r="G22" s="64">
        <v>551220</v>
      </c>
      <c r="H22" s="64"/>
      <c r="I22" s="64"/>
      <c r="J22" s="65"/>
    </row>
    <row r="23" spans="1:10" ht="16.5">
      <c r="A23" s="59">
        <v>5</v>
      </c>
      <c r="B23" s="60" t="s">
        <v>104</v>
      </c>
      <c r="C23" s="61" t="s">
        <v>33</v>
      </c>
      <c r="D23" s="62" t="s">
        <v>35</v>
      </c>
      <c r="E23" s="63" t="s">
        <v>36</v>
      </c>
      <c r="F23" s="64">
        <v>40700</v>
      </c>
      <c r="G23" s="64">
        <v>40700</v>
      </c>
      <c r="H23" s="64"/>
      <c r="I23" s="64"/>
      <c r="J23" s="65"/>
    </row>
    <row r="24" spans="1:10" s="81" customFormat="1" ht="16.5">
      <c r="A24" s="53"/>
      <c r="B24" s="66" t="s">
        <v>38</v>
      </c>
      <c r="C24" s="67"/>
      <c r="D24" s="68"/>
      <c r="E24" s="69"/>
      <c r="F24" s="57">
        <f>SUM(F20:F23)</f>
        <v>1456220</v>
      </c>
      <c r="G24" s="57">
        <f>SUM(G20:G23)</f>
        <v>1456220</v>
      </c>
      <c r="H24" s="57">
        <f>SUM(H20:H22)</f>
        <v>0</v>
      </c>
      <c r="I24" s="57">
        <f>SUM(I20:I22)</f>
        <v>0</v>
      </c>
      <c r="J24" s="57"/>
    </row>
    <row r="25" spans="1:10" ht="16.5">
      <c r="A25" s="59">
        <v>6</v>
      </c>
      <c r="B25" s="60" t="s">
        <v>39</v>
      </c>
      <c r="C25" s="61" t="s">
        <v>33</v>
      </c>
      <c r="D25" s="62" t="s">
        <v>40</v>
      </c>
      <c r="E25" s="63" t="s">
        <v>41</v>
      </c>
      <c r="F25" s="64">
        <v>836400</v>
      </c>
      <c r="G25" s="64">
        <v>836400</v>
      </c>
      <c r="H25" s="64"/>
      <c r="I25" s="64"/>
      <c r="J25" s="65"/>
    </row>
    <row r="26" spans="1:10" s="81" customFormat="1" ht="16.5">
      <c r="A26" s="164" t="s">
        <v>42</v>
      </c>
      <c r="B26" s="164"/>
      <c r="C26" s="54"/>
      <c r="D26" s="55"/>
      <c r="E26" s="56"/>
      <c r="F26" s="57">
        <f>F25</f>
        <v>836400</v>
      </c>
      <c r="G26" s="57">
        <f>G25</f>
        <v>836400</v>
      </c>
      <c r="H26" s="57">
        <f>H25</f>
        <v>0</v>
      </c>
      <c r="I26" s="57">
        <f>I25</f>
        <v>0</v>
      </c>
      <c r="J26" s="57">
        <f>J25</f>
        <v>0</v>
      </c>
    </row>
    <row r="27" spans="1:10" ht="16.5">
      <c r="A27" s="70">
        <v>7</v>
      </c>
      <c r="B27" s="71" t="s">
        <v>82</v>
      </c>
      <c r="C27" s="61" t="s">
        <v>33</v>
      </c>
      <c r="D27" s="62" t="s">
        <v>43</v>
      </c>
      <c r="E27" s="63" t="s">
        <v>44</v>
      </c>
      <c r="F27" s="64">
        <v>41292</v>
      </c>
      <c r="G27" s="64">
        <v>41292</v>
      </c>
      <c r="H27" s="64"/>
      <c r="I27" s="64"/>
      <c r="J27" s="65"/>
    </row>
    <row r="28" spans="1:10" s="81" customFormat="1" ht="16.5">
      <c r="A28" s="67"/>
      <c r="B28" s="72" t="s">
        <v>45</v>
      </c>
      <c r="C28" s="54"/>
      <c r="D28" s="55"/>
      <c r="E28" s="56"/>
      <c r="F28" s="57">
        <f>F27</f>
        <v>41292</v>
      </c>
      <c r="G28" s="57">
        <f>G27</f>
        <v>41292</v>
      </c>
      <c r="H28" s="57">
        <f>H27</f>
        <v>0</v>
      </c>
      <c r="I28" s="57">
        <f>I27</f>
        <v>0</v>
      </c>
      <c r="J28" s="57">
        <f>J27</f>
        <v>0</v>
      </c>
    </row>
    <row r="29" spans="1:10" ht="16.5">
      <c r="A29" s="70">
        <v>8</v>
      </c>
      <c r="B29" s="71" t="s">
        <v>46</v>
      </c>
      <c r="C29" s="61" t="s">
        <v>33</v>
      </c>
      <c r="D29" s="62" t="s">
        <v>47</v>
      </c>
      <c r="E29" s="63" t="s">
        <v>48</v>
      </c>
      <c r="F29" s="64">
        <v>64000</v>
      </c>
      <c r="G29" s="64">
        <v>50000</v>
      </c>
      <c r="H29" s="64"/>
      <c r="I29" s="64"/>
      <c r="J29" s="65">
        <v>14000</v>
      </c>
    </row>
    <row r="30" spans="1:10" s="81" customFormat="1" ht="16.5">
      <c r="A30" s="73"/>
      <c r="B30" s="72" t="s">
        <v>49</v>
      </c>
      <c r="C30" s="54"/>
      <c r="D30" s="55"/>
      <c r="E30" s="56"/>
      <c r="F30" s="57">
        <f>F29</f>
        <v>64000</v>
      </c>
      <c r="G30" s="57">
        <f>G29</f>
        <v>50000</v>
      </c>
      <c r="H30" s="57">
        <f>H29</f>
        <v>0</v>
      </c>
      <c r="I30" s="57">
        <f>I29</f>
        <v>0</v>
      </c>
      <c r="J30" s="57">
        <f>J29</f>
        <v>14000</v>
      </c>
    </row>
    <row r="31" spans="1:10" ht="31.5">
      <c r="A31" s="70">
        <v>9</v>
      </c>
      <c r="B31" s="74" t="s">
        <v>84</v>
      </c>
      <c r="C31" s="61" t="s">
        <v>33</v>
      </c>
      <c r="D31" s="62" t="s">
        <v>50</v>
      </c>
      <c r="E31" s="63" t="s">
        <v>51</v>
      </c>
      <c r="F31" s="64">
        <v>201500</v>
      </c>
      <c r="G31" s="64">
        <v>89000</v>
      </c>
      <c r="H31" s="64"/>
      <c r="I31" s="64">
        <v>112500</v>
      </c>
      <c r="J31" s="65"/>
    </row>
    <row r="32" spans="1:10" s="81" customFormat="1" ht="16.5">
      <c r="A32" s="73"/>
      <c r="B32" s="75" t="s">
        <v>52</v>
      </c>
      <c r="C32" s="54"/>
      <c r="D32" s="55"/>
      <c r="E32" s="56"/>
      <c r="F32" s="57">
        <v>201500</v>
      </c>
      <c r="G32" s="57">
        <f>G31</f>
        <v>89000</v>
      </c>
      <c r="H32" s="57">
        <f>H31</f>
        <v>0</v>
      </c>
      <c r="I32" s="57">
        <f>I31</f>
        <v>112500</v>
      </c>
      <c r="J32" s="57">
        <f>J31</f>
        <v>0</v>
      </c>
    </row>
    <row r="33" spans="1:10" s="89" customFormat="1" ht="31.5">
      <c r="A33" s="87">
        <v>10</v>
      </c>
      <c r="B33" s="90" t="s">
        <v>106</v>
      </c>
      <c r="C33" s="91" t="s">
        <v>33</v>
      </c>
      <c r="D33" s="92" t="s">
        <v>107</v>
      </c>
      <c r="E33" s="93" t="s">
        <v>108</v>
      </c>
      <c r="F33" s="94">
        <v>216109</v>
      </c>
      <c r="G33" s="94">
        <v>216109</v>
      </c>
      <c r="H33" s="88"/>
      <c r="I33" s="88"/>
      <c r="J33" s="88"/>
    </row>
    <row r="34" spans="1:10" s="81" customFormat="1" ht="16.5">
      <c r="A34" s="73"/>
      <c r="B34" s="75" t="s">
        <v>109</v>
      </c>
      <c r="C34" s="54"/>
      <c r="D34" s="55"/>
      <c r="E34" s="56"/>
      <c r="F34" s="57">
        <f>F33</f>
        <v>216109</v>
      </c>
      <c r="G34" s="57">
        <f>G33</f>
        <v>216109</v>
      </c>
      <c r="H34" s="57"/>
      <c r="I34" s="57"/>
      <c r="J34" s="57"/>
    </row>
    <row r="35" spans="1:10" ht="31.5">
      <c r="A35" s="70">
        <v>11</v>
      </c>
      <c r="B35" s="74" t="s">
        <v>55</v>
      </c>
      <c r="C35" s="61" t="s">
        <v>33</v>
      </c>
      <c r="D35" s="62" t="s">
        <v>53</v>
      </c>
      <c r="E35" s="63" t="s">
        <v>54</v>
      </c>
      <c r="F35" s="64">
        <v>1250000</v>
      </c>
      <c r="G35" s="64">
        <v>757100</v>
      </c>
      <c r="H35" s="64">
        <v>0</v>
      </c>
      <c r="I35" s="64">
        <v>492900</v>
      </c>
      <c r="J35" s="65"/>
    </row>
    <row r="36" spans="1:10" ht="16.5">
      <c r="A36" s="70">
        <v>12</v>
      </c>
      <c r="B36" s="74" t="s">
        <v>56</v>
      </c>
      <c r="C36" s="61" t="s">
        <v>33</v>
      </c>
      <c r="D36" s="62" t="s">
        <v>53</v>
      </c>
      <c r="E36" s="63" t="s">
        <v>54</v>
      </c>
      <c r="F36" s="64">
        <v>770754</v>
      </c>
      <c r="G36" s="64">
        <v>320954</v>
      </c>
      <c r="H36" s="64">
        <v>134360</v>
      </c>
      <c r="I36" s="64">
        <v>215440</v>
      </c>
      <c r="J36" s="65">
        <v>100000</v>
      </c>
    </row>
    <row r="37" spans="1:10" ht="31.5">
      <c r="A37" s="70">
        <v>13</v>
      </c>
      <c r="B37" s="74" t="s">
        <v>57</v>
      </c>
      <c r="C37" s="61" t="s">
        <v>33</v>
      </c>
      <c r="D37" s="62" t="s">
        <v>53</v>
      </c>
      <c r="E37" s="63" t="s">
        <v>54</v>
      </c>
      <c r="F37" s="64">
        <v>452821</v>
      </c>
      <c r="G37" s="64">
        <v>452821</v>
      </c>
      <c r="H37" s="64"/>
      <c r="I37" s="64"/>
      <c r="J37" s="65"/>
    </row>
    <row r="38" spans="1:10" ht="31.5">
      <c r="A38" s="70">
        <v>14</v>
      </c>
      <c r="B38" s="74" t="s">
        <v>58</v>
      </c>
      <c r="C38" s="61" t="s">
        <v>33</v>
      </c>
      <c r="D38" s="62" t="s">
        <v>53</v>
      </c>
      <c r="E38" s="63" t="s">
        <v>54</v>
      </c>
      <c r="F38" s="64">
        <v>165000</v>
      </c>
      <c r="G38" s="64">
        <v>165000</v>
      </c>
      <c r="H38" s="64"/>
      <c r="I38" s="64"/>
      <c r="J38" s="65"/>
    </row>
    <row r="39" spans="1:10" ht="16.5">
      <c r="A39" s="70">
        <v>15</v>
      </c>
      <c r="B39" s="74" t="s">
        <v>59</v>
      </c>
      <c r="C39" s="61" t="s">
        <v>33</v>
      </c>
      <c r="D39" s="62" t="s">
        <v>53</v>
      </c>
      <c r="E39" s="63" t="s">
        <v>60</v>
      </c>
      <c r="F39" s="64">
        <v>33000</v>
      </c>
      <c r="G39" s="64">
        <v>33000</v>
      </c>
      <c r="H39" s="64"/>
      <c r="I39" s="64"/>
      <c r="J39" s="65"/>
    </row>
    <row r="40" spans="1:10" s="81" customFormat="1" ht="16.5">
      <c r="A40" s="73"/>
      <c r="B40" s="66" t="s">
        <v>61</v>
      </c>
      <c r="C40" s="54"/>
      <c r="D40" s="55"/>
      <c r="E40" s="76"/>
      <c r="F40" s="57">
        <f>SUM(F35:F39)</f>
        <v>2671575</v>
      </c>
      <c r="G40" s="57">
        <f>SUM(G35:G39)</f>
        <v>1728875</v>
      </c>
      <c r="H40" s="57">
        <f>SUM(H35:H39)</f>
        <v>134360</v>
      </c>
      <c r="I40" s="57">
        <f>SUM(I35:I39)</f>
        <v>708340</v>
      </c>
      <c r="J40" s="57">
        <f>SUM(J35:J39)</f>
        <v>100000</v>
      </c>
    </row>
    <row r="41" spans="1:10" s="82" customFormat="1" ht="17.25" thickBot="1">
      <c r="A41" s="77"/>
      <c r="B41" s="161" t="s">
        <v>31</v>
      </c>
      <c r="C41" s="162"/>
      <c r="D41" s="162"/>
      <c r="E41" s="163"/>
      <c r="F41" s="19">
        <f>F19+F24+F26+F28+F30+F32+F34+F40</f>
        <v>7013327</v>
      </c>
      <c r="G41" s="19">
        <f>G19+G24+G26+G28+G30+G32+G34+G40</f>
        <v>5944127</v>
      </c>
      <c r="H41" s="19">
        <f>H19+H24+H26+H28+H30+H32+H34+H40</f>
        <v>134360</v>
      </c>
      <c r="I41" s="19">
        <f>I19+I24+I26+I28+I30+I32+I34+I40</f>
        <v>820840</v>
      </c>
      <c r="J41" s="19">
        <f>J19+J24+J26+J28+J30+J32+J34+J40</f>
        <v>114000</v>
      </c>
    </row>
    <row r="43" ht="16.5">
      <c r="I43" s="80"/>
    </row>
    <row r="44" ht="16.5">
      <c r="I44" s="80" t="s">
        <v>30</v>
      </c>
    </row>
    <row r="46" spans="8:10" ht="16.5">
      <c r="H46" s="156" t="s">
        <v>28</v>
      </c>
      <c r="I46" s="156"/>
      <c r="J46" s="156"/>
    </row>
  </sheetData>
  <mergeCells count="11">
    <mergeCell ref="A11:J12"/>
    <mergeCell ref="D15:D16"/>
    <mergeCell ref="B41:E41"/>
    <mergeCell ref="A26:B26"/>
    <mergeCell ref="F15:F16"/>
    <mergeCell ref="E15:E16"/>
    <mergeCell ref="A15:A16"/>
    <mergeCell ref="B15:B16"/>
    <mergeCell ref="C15:C16"/>
    <mergeCell ref="H46:J46"/>
    <mergeCell ref="G15:J15"/>
  </mergeCells>
  <printOptions/>
  <pageMargins left="1.15" right="0.2755905511811024" top="0.3937007874015748" bottom="0.7874015748031497" header="0.3937007874015748" footer="0.5118110236220472"/>
  <pageSetup fitToHeight="1" fitToWidth="1" horizontalDpi="300" verticalDpi="300" orientation="landscape" paperSize="9" scale="60" r:id="rId1"/>
  <rowBreaks count="1" manualBreakCount="1">
    <brk id="44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view="pageBreakPreview" zoomScale="60" zoomScaleNormal="50" workbookViewId="0" topLeftCell="F1">
      <selection activeCell="K5" sqref="K5"/>
    </sheetView>
  </sheetViews>
  <sheetFormatPr defaultColWidth="9.00390625" defaultRowHeight="12.75"/>
  <cols>
    <col min="1" max="1" width="4.375" style="1" customWidth="1"/>
    <col min="2" max="2" width="75.75390625" style="1" customWidth="1"/>
    <col min="3" max="3" width="26.625" style="1" customWidth="1"/>
    <col min="4" max="4" width="12.00390625" style="1" customWidth="1"/>
    <col min="5" max="5" width="16.00390625" style="1" customWidth="1"/>
    <col min="6" max="6" width="25.00390625" style="1" customWidth="1"/>
    <col min="7" max="7" width="24.875" style="1" customWidth="1"/>
    <col min="8" max="8" width="22.75390625" style="1" customWidth="1"/>
    <col min="9" max="9" width="24.00390625" style="1" customWidth="1"/>
    <col min="10" max="10" width="17.875" style="1" customWidth="1"/>
    <col min="11" max="11" width="28.375" style="1" customWidth="1"/>
    <col min="12" max="12" width="22.125" style="1" customWidth="1"/>
    <col min="13" max="13" width="31.25390625" style="1" customWidth="1"/>
    <col min="14" max="14" width="37.875" style="1" customWidth="1"/>
    <col min="15" max="16384" width="9.125" style="1" customWidth="1"/>
  </cols>
  <sheetData>
    <row r="1" ht="20.25">
      <c r="K1" s="84" t="s">
        <v>89</v>
      </c>
    </row>
    <row r="2" ht="20.25">
      <c r="K2" s="84" t="s">
        <v>168</v>
      </c>
    </row>
    <row r="3" ht="20.25">
      <c r="K3" s="84" t="s">
        <v>27</v>
      </c>
    </row>
    <row r="4" ht="20.25">
      <c r="K4" s="84" t="s">
        <v>167</v>
      </c>
    </row>
    <row r="5" ht="20.25">
      <c r="K5" s="84"/>
    </row>
    <row r="6" ht="20.25">
      <c r="K6" s="84" t="s">
        <v>17</v>
      </c>
    </row>
    <row r="7" ht="16.5" customHeight="1">
      <c r="K7" s="84" t="s">
        <v>86</v>
      </c>
    </row>
    <row r="8" spans="7:11" ht="20.25">
      <c r="G8" s="2"/>
      <c r="K8" s="84" t="s">
        <v>27</v>
      </c>
    </row>
    <row r="9" spans="4:11" ht="27.75" customHeight="1">
      <c r="D9" s="83" t="s">
        <v>6</v>
      </c>
      <c r="K9" s="84" t="s">
        <v>110</v>
      </c>
    </row>
    <row r="10" ht="22.5" customHeight="1"/>
    <row r="11" spans="1:14" ht="15" customHeight="1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</row>
    <row r="12" spans="1:14" ht="15" customHeight="1">
      <c r="A12" s="169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</row>
    <row r="13" spans="1:14" s="7" customFormat="1" ht="20.25">
      <c r="A13" s="170" t="s">
        <v>0</v>
      </c>
      <c r="B13" s="170" t="s">
        <v>22</v>
      </c>
      <c r="C13" s="170" t="s">
        <v>7</v>
      </c>
      <c r="D13" s="170" t="s">
        <v>2</v>
      </c>
      <c r="E13" s="167" t="s">
        <v>8</v>
      </c>
      <c r="F13" s="168"/>
      <c r="G13" s="170" t="s">
        <v>9</v>
      </c>
      <c r="H13" s="170" t="s">
        <v>10</v>
      </c>
      <c r="I13" s="151" t="s">
        <v>25</v>
      </c>
      <c r="J13" s="152"/>
      <c r="K13" s="152"/>
      <c r="L13" s="153"/>
      <c r="M13" s="170" t="s">
        <v>16</v>
      </c>
      <c r="N13" s="170" t="s">
        <v>26</v>
      </c>
    </row>
    <row r="14" spans="1:14" s="7" customFormat="1" ht="100.5" customHeight="1">
      <c r="A14" s="171"/>
      <c r="B14" s="171"/>
      <c r="C14" s="171"/>
      <c r="D14" s="171"/>
      <c r="E14" s="86" t="s">
        <v>23</v>
      </c>
      <c r="F14" s="86" t="s">
        <v>24</v>
      </c>
      <c r="G14" s="171"/>
      <c r="H14" s="171"/>
      <c r="I14" s="85" t="s">
        <v>13</v>
      </c>
      <c r="J14" s="85" t="s">
        <v>4</v>
      </c>
      <c r="K14" s="85" t="s">
        <v>14</v>
      </c>
      <c r="L14" s="85" t="s">
        <v>15</v>
      </c>
      <c r="M14" s="171"/>
      <c r="N14" s="171"/>
    </row>
    <row r="15" spans="1:14" s="6" customFormat="1" ht="11.2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</row>
    <row r="16" spans="1:14" s="2" customFormat="1" ht="50.25" customHeight="1">
      <c r="A16" s="9">
        <v>1</v>
      </c>
      <c r="B16" s="20" t="s">
        <v>62</v>
      </c>
      <c r="C16" s="21" t="s">
        <v>33</v>
      </c>
      <c r="D16" s="22" t="s">
        <v>12</v>
      </c>
      <c r="E16" s="22">
        <v>2005</v>
      </c>
      <c r="F16" s="22">
        <v>2006</v>
      </c>
      <c r="G16" s="23">
        <v>2497769</v>
      </c>
      <c r="H16" s="23"/>
      <c r="I16" s="23"/>
      <c r="J16" s="23"/>
      <c r="K16" s="23"/>
      <c r="L16" s="23"/>
      <c r="M16" s="23">
        <v>1497769</v>
      </c>
      <c r="N16" s="23">
        <v>1000000</v>
      </c>
    </row>
    <row r="17" spans="1:14" s="12" customFormat="1" ht="59.25" customHeight="1">
      <c r="A17" s="13"/>
      <c r="B17" s="24" t="s">
        <v>34</v>
      </c>
      <c r="C17" s="25"/>
      <c r="D17" s="26"/>
      <c r="E17" s="26"/>
      <c r="F17" s="26"/>
      <c r="G17" s="27">
        <f>SUM(G16)</f>
        <v>2497769</v>
      </c>
      <c r="H17" s="28">
        <f>H16</f>
        <v>0</v>
      </c>
      <c r="I17" s="28">
        <f aca="true" t="shared" si="0" ref="I17:N17">I16</f>
        <v>0</v>
      </c>
      <c r="J17" s="28">
        <f t="shared" si="0"/>
        <v>0</v>
      </c>
      <c r="K17" s="28">
        <f t="shared" si="0"/>
        <v>0</v>
      </c>
      <c r="L17" s="28">
        <f t="shared" si="0"/>
        <v>0</v>
      </c>
      <c r="M17" s="28">
        <f t="shared" si="0"/>
        <v>1497769</v>
      </c>
      <c r="N17" s="28">
        <f t="shared" si="0"/>
        <v>1000000</v>
      </c>
    </row>
    <row r="18" spans="1:14" s="8" customFormat="1" ht="78" customHeight="1">
      <c r="A18" s="10">
        <v>2</v>
      </c>
      <c r="B18" s="29" t="s">
        <v>63</v>
      </c>
      <c r="C18" s="29" t="s">
        <v>64</v>
      </c>
      <c r="D18" s="30" t="s">
        <v>35</v>
      </c>
      <c r="E18" s="30" t="s">
        <v>65</v>
      </c>
      <c r="F18" s="30" t="s">
        <v>66</v>
      </c>
      <c r="G18" s="31">
        <v>14000000</v>
      </c>
      <c r="H18" s="32"/>
      <c r="I18" s="32"/>
      <c r="J18" s="32"/>
      <c r="K18" s="32"/>
      <c r="L18" s="33"/>
      <c r="M18" s="32">
        <v>7000000</v>
      </c>
      <c r="N18" s="32">
        <v>7000000</v>
      </c>
    </row>
    <row r="19" spans="1:14" s="8" customFormat="1" ht="52.5" customHeight="1">
      <c r="A19" s="9">
        <v>3</v>
      </c>
      <c r="B19" s="20" t="s">
        <v>67</v>
      </c>
      <c r="C19" s="21" t="s">
        <v>33</v>
      </c>
      <c r="D19" s="22" t="s">
        <v>35</v>
      </c>
      <c r="E19" s="22" t="s">
        <v>68</v>
      </c>
      <c r="F19" s="22" t="s">
        <v>65</v>
      </c>
      <c r="G19" s="23">
        <v>184000</v>
      </c>
      <c r="H19" s="23"/>
      <c r="I19" s="23"/>
      <c r="J19" s="23"/>
      <c r="K19" s="23"/>
      <c r="L19" s="23"/>
      <c r="M19" s="23">
        <v>184000</v>
      </c>
      <c r="N19" s="23"/>
    </row>
    <row r="20" spans="1:14" s="8" customFormat="1" ht="41.25" customHeight="1">
      <c r="A20" s="9">
        <v>4</v>
      </c>
      <c r="B20" s="20" t="s">
        <v>69</v>
      </c>
      <c r="C20" s="21" t="s">
        <v>33</v>
      </c>
      <c r="D20" s="22" t="s">
        <v>35</v>
      </c>
      <c r="E20" s="22" t="s">
        <v>68</v>
      </c>
      <c r="F20" s="22" t="s">
        <v>65</v>
      </c>
      <c r="G20" s="23">
        <v>4606696</v>
      </c>
      <c r="H20" s="23">
        <v>32800</v>
      </c>
      <c r="I20" s="23">
        <v>32800</v>
      </c>
      <c r="J20" s="23"/>
      <c r="K20" s="23"/>
      <c r="L20" s="23"/>
      <c r="M20" s="23">
        <v>3606696</v>
      </c>
      <c r="N20" s="23"/>
    </row>
    <row r="21" spans="1:14" s="8" customFormat="1" ht="75.75" customHeight="1">
      <c r="A21" s="9">
        <v>5</v>
      </c>
      <c r="B21" s="20" t="s">
        <v>70</v>
      </c>
      <c r="C21" s="21" t="s">
        <v>33</v>
      </c>
      <c r="D21" s="22" t="s">
        <v>35</v>
      </c>
      <c r="E21" s="22" t="s">
        <v>68</v>
      </c>
      <c r="F21" s="22" t="s">
        <v>65</v>
      </c>
      <c r="G21" s="23">
        <v>3163302</v>
      </c>
      <c r="H21" s="23">
        <f>1000000+350000</f>
        <v>1350000</v>
      </c>
      <c r="I21" s="23">
        <f>1000000+350000</f>
        <v>1350000</v>
      </c>
      <c r="J21" s="23"/>
      <c r="K21" s="23"/>
      <c r="L21" s="23"/>
      <c r="M21" s="23">
        <v>2252102</v>
      </c>
      <c r="N21" s="23"/>
    </row>
    <row r="22" spans="1:14" s="8" customFormat="1" ht="48.75" customHeight="1">
      <c r="A22" s="9">
        <v>6</v>
      </c>
      <c r="B22" s="20" t="s">
        <v>71</v>
      </c>
      <c r="C22" s="21" t="s">
        <v>33</v>
      </c>
      <c r="D22" s="22" t="s">
        <v>35</v>
      </c>
      <c r="E22" s="22" t="s">
        <v>65</v>
      </c>
      <c r="F22" s="22" t="s">
        <v>66</v>
      </c>
      <c r="G22" s="23">
        <v>200000</v>
      </c>
      <c r="H22" s="23"/>
      <c r="I22" s="23"/>
      <c r="J22" s="23"/>
      <c r="K22" s="23"/>
      <c r="L22" s="23"/>
      <c r="M22" s="23">
        <v>100000</v>
      </c>
      <c r="N22" s="23">
        <v>100000</v>
      </c>
    </row>
    <row r="23" spans="1:14" s="8" customFormat="1" ht="60" customHeight="1">
      <c r="A23" s="9">
        <v>7</v>
      </c>
      <c r="B23" s="20" t="s">
        <v>72</v>
      </c>
      <c r="C23" s="21" t="s">
        <v>33</v>
      </c>
      <c r="D23" s="22" t="s">
        <v>35</v>
      </c>
      <c r="E23" s="22" t="s">
        <v>66</v>
      </c>
      <c r="F23" s="22" t="s">
        <v>66</v>
      </c>
      <c r="G23" s="23">
        <v>200000</v>
      </c>
      <c r="H23" s="23"/>
      <c r="I23" s="23"/>
      <c r="J23" s="23"/>
      <c r="K23" s="23"/>
      <c r="L23" s="23"/>
      <c r="M23" s="23"/>
      <c r="N23" s="23">
        <v>200000</v>
      </c>
    </row>
    <row r="24" spans="1:14" s="12" customFormat="1" ht="33.75" customHeight="1">
      <c r="A24" s="11"/>
      <c r="B24" s="24" t="s">
        <v>38</v>
      </c>
      <c r="C24" s="25"/>
      <c r="D24" s="26"/>
      <c r="E24" s="26"/>
      <c r="F24" s="26"/>
      <c r="G24" s="28">
        <f>SUM(G18:G23)</f>
        <v>22353998</v>
      </c>
      <c r="H24" s="28">
        <f aca="true" t="shared" si="1" ref="H24:N24">SUM(H18:H23)</f>
        <v>1382800</v>
      </c>
      <c r="I24" s="28">
        <f t="shared" si="1"/>
        <v>1382800</v>
      </c>
      <c r="J24" s="28">
        <f t="shared" si="1"/>
        <v>0</v>
      </c>
      <c r="K24" s="28">
        <f t="shared" si="1"/>
        <v>0</v>
      </c>
      <c r="L24" s="28">
        <f t="shared" si="1"/>
        <v>0</v>
      </c>
      <c r="M24" s="28">
        <f t="shared" si="1"/>
        <v>13142798</v>
      </c>
      <c r="N24" s="28">
        <f t="shared" si="1"/>
        <v>7300000</v>
      </c>
    </row>
    <row r="25" spans="1:14" s="17" customFormat="1" ht="33.75" customHeight="1">
      <c r="A25" s="16">
        <v>8</v>
      </c>
      <c r="B25" s="34" t="s">
        <v>83</v>
      </c>
      <c r="C25" s="35" t="s">
        <v>33</v>
      </c>
      <c r="D25" s="36" t="s">
        <v>43</v>
      </c>
      <c r="E25" s="36" t="s">
        <v>76</v>
      </c>
      <c r="F25" s="36" t="s">
        <v>66</v>
      </c>
      <c r="G25" s="37">
        <v>250000</v>
      </c>
      <c r="H25" s="37">
        <v>50000</v>
      </c>
      <c r="I25" s="37">
        <v>50000</v>
      </c>
      <c r="J25" s="37"/>
      <c r="K25" s="37"/>
      <c r="L25" s="37"/>
      <c r="M25" s="37">
        <v>100000</v>
      </c>
      <c r="N25" s="37">
        <v>100000</v>
      </c>
    </row>
    <row r="26" spans="1:14" s="17" customFormat="1" ht="33.75" customHeight="1">
      <c r="A26" s="11"/>
      <c r="B26" s="24" t="s">
        <v>45</v>
      </c>
      <c r="C26" s="25"/>
      <c r="D26" s="26"/>
      <c r="E26" s="26"/>
      <c r="F26" s="26"/>
      <c r="G26" s="28">
        <f>G25</f>
        <v>250000</v>
      </c>
      <c r="H26" s="28">
        <f aca="true" t="shared" si="2" ref="H26:N26">H25</f>
        <v>50000</v>
      </c>
      <c r="I26" s="28">
        <f t="shared" si="2"/>
        <v>50000</v>
      </c>
      <c r="J26" s="28">
        <f t="shared" si="2"/>
        <v>0</v>
      </c>
      <c r="K26" s="28">
        <f t="shared" si="2"/>
        <v>0</v>
      </c>
      <c r="L26" s="28">
        <f t="shared" si="2"/>
        <v>0</v>
      </c>
      <c r="M26" s="28">
        <f t="shared" si="2"/>
        <v>100000</v>
      </c>
      <c r="N26" s="28">
        <f t="shared" si="2"/>
        <v>100000</v>
      </c>
    </row>
    <row r="27" spans="1:14" s="8" customFormat="1" ht="66" customHeight="1">
      <c r="A27" s="9">
        <v>9</v>
      </c>
      <c r="B27" s="20" t="s">
        <v>103</v>
      </c>
      <c r="C27" s="21" t="s">
        <v>33</v>
      </c>
      <c r="D27" s="22" t="s">
        <v>50</v>
      </c>
      <c r="E27" s="22" t="s">
        <v>73</v>
      </c>
      <c r="F27" s="22" t="s">
        <v>65</v>
      </c>
      <c r="G27" s="23">
        <f>12062959</f>
        <v>12062959</v>
      </c>
      <c r="H27" s="23">
        <f>5273796+656475+300000</f>
        <v>6230271</v>
      </c>
      <c r="I27" s="23">
        <f>4773796+656475+300000</f>
        <v>5730271</v>
      </c>
      <c r="J27" s="23"/>
      <c r="K27" s="23"/>
      <c r="L27" s="23">
        <v>500000</v>
      </c>
      <c r="M27" s="23">
        <v>1442869</v>
      </c>
      <c r="N27" s="23"/>
    </row>
    <row r="28" spans="1:14" s="8" customFormat="1" ht="78.75">
      <c r="A28" s="9">
        <v>10</v>
      </c>
      <c r="B28" s="20" t="s">
        <v>74</v>
      </c>
      <c r="C28" s="21" t="s">
        <v>33</v>
      </c>
      <c r="D28" s="22" t="s">
        <v>50</v>
      </c>
      <c r="E28" s="22" t="s">
        <v>65</v>
      </c>
      <c r="F28" s="22" t="s">
        <v>65</v>
      </c>
      <c r="G28" s="23">
        <v>300000</v>
      </c>
      <c r="H28" s="23"/>
      <c r="I28" s="23"/>
      <c r="J28" s="23"/>
      <c r="K28" s="23"/>
      <c r="L28" s="23"/>
      <c r="M28" s="23">
        <v>300000</v>
      </c>
      <c r="N28" s="23"/>
    </row>
    <row r="29" spans="1:14" s="8" customFormat="1" ht="75.75" customHeight="1">
      <c r="A29" s="9">
        <v>11</v>
      </c>
      <c r="B29" s="20" t="s">
        <v>85</v>
      </c>
      <c r="C29" s="21" t="s">
        <v>33</v>
      </c>
      <c r="D29" s="22" t="s">
        <v>50</v>
      </c>
      <c r="E29" s="22" t="s">
        <v>66</v>
      </c>
      <c r="F29" s="22" t="s">
        <v>66</v>
      </c>
      <c r="G29" s="23">
        <v>150000</v>
      </c>
      <c r="H29" s="23"/>
      <c r="I29" s="23"/>
      <c r="J29" s="23"/>
      <c r="K29" s="23"/>
      <c r="L29" s="23"/>
      <c r="M29" s="23"/>
      <c r="N29" s="23">
        <v>150000</v>
      </c>
    </row>
    <row r="30" spans="1:14" s="8" customFormat="1" ht="58.5" customHeight="1">
      <c r="A30" s="9">
        <v>12</v>
      </c>
      <c r="B30" s="20" t="s">
        <v>94</v>
      </c>
      <c r="C30" s="21" t="s">
        <v>33</v>
      </c>
      <c r="D30" s="22" t="s">
        <v>50</v>
      </c>
      <c r="E30" s="22" t="s">
        <v>66</v>
      </c>
      <c r="F30" s="22" t="s">
        <v>95</v>
      </c>
      <c r="G30" s="23">
        <v>2500000</v>
      </c>
      <c r="H30" s="23"/>
      <c r="I30" s="23"/>
      <c r="J30" s="23"/>
      <c r="K30" s="23"/>
      <c r="L30" s="23"/>
      <c r="M30" s="23"/>
      <c r="N30" s="23">
        <v>1200000</v>
      </c>
    </row>
    <row r="31" spans="1:14" s="12" customFormat="1" ht="39.75" customHeight="1">
      <c r="A31" s="11"/>
      <c r="B31" s="24" t="s">
        <v>52</v>
      </c>
      <c r="C31" s="25"/>
      <c r="D31" s="26"/>
      <c r="E31" s="26"/>
      <c r="F31" s="26"/>
      <c r="G31" s="28">
        <f>SUM(G27:G30)</f>
        <v>15012959</v>
      </c>
      <c r="H31" s="28">
        <f aca="true" t="shared" si="3" ref="H31:M31">SUM(H27:H29)</f>
        <v>6230271</v>
      </c>
      <c r="I31" s="28">
        <f t="shared" si="3"/>
        <v>5730271</v>
      </c>
      <c r="J31" s="28">
        <f t="shared" si="3"/>
        <v>0</v>
      </c>
      <c r="K31" s="28">
        <f t="shared" si="3"/>
        <v>0</v>
      </c>
      <c r="L31" s="28">
        <f t="shared" si="3"/>
        <v>500000</v>
      </c>
      <c r="M31" s="28">
        <f t="shared" si="3"/>
        <v>1742869</v>
      </c>
      <c r="N31" s="28">
        <f>SUM(N27:N30)</f>
        <v>1350000</v>
      </c>
    </row>
    <row r="32" spans="1:14" s="8" customFormat="1" ht="87" customHeight="1">
      <c r="A32" s="9">
        <v>13</v>
      </c>
      <c r="B32" s="20" t="s">
        <v>75</v>
      </c>
      <c r="C32" s="21" t="s">
        <v>33</v>
      </c>
      <c r="D32" s="22" t="s">
        <v>53</v>
      </c>
      <c r="E32" s="22" t="s">
        <v>76</v>
      </c>
      <c r="F32" s="22" t="s">
        <v>65</v>
      </c>
      <c r="G32" s="23">
        <v>2227045</v>
      </c>
      <c r="H32" s="23"/>
      <c r="I32" s="23"/>
      <c r="J32" s="23"/>
      <c r="K32" s="23"/>
      <c r="L32" s="38"/>
      <c r="M32" s="23">
        <v>2227045</v>
      </c>
      <c r="N32" s="23"/>
    </row>
    <row r="33" spans="1:14" s="8" customFormat="1" ht="45" customHeight="1">
      <c r="A33" s="9">
        <v>14</v>
      </c>
      <c r="B33" s="20" t="s">
        <v>77</v>
      </c>
      <c r="C33" s="21" t="s">
        <v>33</v>
      </c>
      <c r="D33" s="22" t="s">
        <v>53</v>
      </c>
      <c r="E33" s="22" t="s">
        <v>65</v>
      </c>
      <c r="F33" s="22" t="s">
        <v>66</v>
      </c>
      <c r="G33" s="23">
        <v>7000000</v>
      </c>
      <c r="H33" s="23"/>
      <c r="I33" s="23"/>
      <c r="J33" s="23"/>
      <c r="K33" s="23"/>
      <c r="L33" s="23"/>
      <c r="M33" s="23">
        <v>3500000</v>
      </c>
      <c r="N33" s="23">
        <v>3500000</v>
      </c>
    </row>
    <row r="34" spans="1:14" s="8" customFormat="1" ht="50.25" customHeight="1">
      <c r="A34" s="9">
        <v>15</v>
      </c>
      <c r="B34" s="20" t="s">
        <v>78</v>
      </c>
      <c r="C34" s="21" t="s">
        <v>33</v>
      </c>
      <c r="D34" s="22" t="s">
        <v>53</v>
      </c>
      <c r="E34" s="22" t="s">
        <v>76</v>
      </c>
      <c r="F34" s="22" t="s">
        <v>66</v>
      </c>
      <c r="G34" s="23">
        <v>5225022</v>
      </c>
      <c r="H34" s="23">
        <v>500000</v>
      </c>
      <c r="I34" s="23">
        <v>500000</v>
      </c>
      <c r="J34" s="23"/>
      <c r="K34" s="23"/>
      <c r="L34" s="23"/>
      <c r="M34" s="23">
        <v>2362511</v>
      </c>
      <c r="N34" s="23">
        <v>2362511</v>
      </c>
    </row>
    <row r="35" spans="1:14" s="8" customFormat="1" ht="78.75">
      <c r="A35" s="9">
        <v>16</v>
      </c>
      <c r="B35" s="20" t="s">
        <v>79</v>
      </c>
      <c r="C35" s="21" t="s">
        <v>33</v>
      </c>
      <c r="D35" s="22" t="s">
        <v>53</v>
      </c>
      <c r="E35" s="22" t="s">
        <v>65</v>
      </c>
      <c r="F35" s="22" t="s">
        <v>66</v>
      </c>
      <c r="G35" s="23">
        <v>2700606</v>
      </c>
      <c r="H35" s="23"/>
      <c r="I35" s="23"/>
      <c r="J35" s="23"/>
      <c r="K35" s="23"/>
      <c r="L35" s="23"/>
      <c r="M35" s="23">
        <v>1700606</v>
      </c>
      <c r="N35" s="23">
        <v>1000000</v>
      </c>
    </row>
    <row r="36" spans="1:14" s="8" customFormat="1" ht="54.75" customHeight="1">
      <c r="A36" s="9">
        <v>17</v>
      </c>
      <c r="B36" s="20" t="s">
        <v>80</v>
      </c>
      <c r="C36" s="21" t="s">
        <v>33</v>
      </c>
      <c r="D36" s="22" t="s">
        <v>53</v>
      </c>
      <c r="E36" s="22" t="s">
        <v>76</v>
      </c>
      <c r="F36" s="22" t="s">
        <v>81</v>
      </c>
      <c r="G36" s="23">
        <v>2500000</v>
      </c>
      <c r="H36" s="23"/>
      <c r="I36" s="23"/>
      <c r="J36" s="23"/>
      <c r="K36" s="23"/>
      <c r="L36" s="23"/>
      <c r="M36" s="23">
        <v>500000</v>
      </c>
      <c r="N36" s="23">
        <v>1000000</v>
      </c>
    </row>
    <row r="37" spans="1:14" s="8" customFormat="1" ht="52.5">
      <c r="A37" s="9">
        <v>18</v>
      </c>
      <c r="B37" s="20" t="s">
        <v>96</v>
      </c>
      <c r="C37" s="21" t="s">
        <v>33</v>
      </c>
      <c r="D37" s="22" t="s">
        <v>53</v>
      </c>
      <c r="E37" s="22" t="s">
        <v>65</v>
      </c>
      <c r="F37" s="22" t="s">
        <v>65</v>
      </c>
      <c r="G37" s="23">
        <v>2454434</v>
      </c>
      <c r="H37" s="23"/>
      <c r="I37" s="23"/>
      <c r="J37" s="23"/>
      <c r="K37" s="23"/>
      <c r="L37" s="23"/>
      <c r="M37" s="23">
        <v>2454434</v>
      </c>
      <c r="N37" s="23"/>
    </row>
    <row r="38" spans="1:14" s="8" customFormat="1" ht="78.75">
      <c r="A38" s="9">
        <v>19</v>
      </c>
      <c r="B38" s="20" t="s">
        <v>97</v>
      </c>
      <c r="C38" s="21" t="s">
        <v>33</v>
      </c>
      <c r="D38" s="22" t="s">
        <v>53</v>
      </c>
      <c r="E38" s="22" t="s">
        <v>66</v>
      </c>
      <c r="F38" s="22" t="s">
        <v>98</v>
      </c>
      <c r="G38" s="23">
        <v>8000000</v>
      </c>
      <c r="H38" s="23"/>
      <c r="I38" s="23"/>
      <c r="J38" s="23"/>
      <c r="K38" s="23"/>
      <c r="L38" s="23"/>
      <c r="M38" s="23"/>
      <c r="N38" s="23">
        <v>4000000</v>
      </c>
    </row>
    <row r="39" spans="1:14" s="8" customFormat="1" ht="52.5">
      <c r="A39" s="9">
        <v>20</v>
      </c>
      <c r="B39" s="20" t="s">
        <v>99</v>
      </c>
      <c r="C39" s="21" t="s">
        <v>33</v>
      </c>
      <c r="D39" s="22" t="s">
        <v>53</v>
      </c>
      <c r="E39" s="22" t="s">
        <v>66</v>
      </c>
      <c r="F39" s="22" t="s">
        <v>81</v>
      </c>
      <c r="G39" s="23">
        <v>1800000</v>
      </c>
      <c r="H39" s="23"/>
      <c r="I39" s="23"/>
      <c r="J39" s="23"/>
      <c r="K39" s="23"/>
      <c r="L39" s="23"/>
      <c r="M39" s="23"/>
      <c r="N39" s="23">
        <v>800000</v>
      </c>
    </row>
    <row r="40" spans="1:14" s="8" customFormat="1" ht="78.75">
      <c r="A40" s="9">
        <v>21</v>
      </c>
      <c r="B40" s="20" t="s">
        <v>100</v>
      </c>
      <c r="C40" s="21" t="s">
        <v>33</v>
      </c>
      <c r="D40" s="22" t="s">
        <v>53</v>
      </c>
      <c r="E40" s="22" t="s">
        <v>66</v>
      </c>
      <c r="F40" s="22" t="s">
        <v>81</v>
      </c>
      <c r="G40" s="23">
        <v>200000</v>
      </c>
      <c r="H40" s="23"/>
      <c r="I40" s="23"/>
      <c r="J40" s="23"/>
      <c r="K40" s="23"/>
      <c r="L40" s="23"/>
      <c r="M40" s="23"/>
      <c r="N40" s="23">
        <v>60000</v>
      </c>
    </row>
    <row r="41" spans="1:14" s="8" customFormat="1" ht="26.25">
      <c r="A41" s="9">
        <v>22</v>
      </c>
      <c r="B41" s="20" t="s">
        <v>101</v>
      </c>
      <c r="C41" s="21" t="s">
        <v>33</v>
      </c>
      <c r="D41" s="22" t="s">
        <v>53</v>
      </c>
      <c r="E41" s="22" t="s">
        <v>65</v>
      </c>
      <c r="F41" s="22" t="s">
        <v>102</v>
      </c>
      <c r="G41" s="23">
        <v>5000000</v>
      </c>
      <c r="H41" s="23"/>
      <c r="I41" s="23"/>
      <c r="J41" s="23"/>
      <c r="K41" s="23"/>
      <c r="L41" s="23"/>
      <c r="M41" s="23">
        <v>500000</v>
      </c>
      <c r="N41" s="23">
        <v>1000000</v>
      </c>
    </row>
    <row r="42" spans="1:14" s="12" customFormat="1" ht="42" customHeight="1">
      <c r="A42" s="11"/>
      <c r="B42" s="24" t="s">
        <v>61</v>
      </c>
      <c r="C42" s="25"/>
      <c r="D42" s="26"/>
      <c r="E42" s="26"/>
      <c r="F42" s="26"/>
      <c r="G42" s="28">
        <f>SUM(G32:G41)</f>
        <v>37107107</v>
      </c>
      <c r="H42" s="28">
        <f aca="true" t="shared" si="4" ref="H42:N42">SUM(H32:H41)</f>
        <v>500000</v>
      </c>
      <c r="I42" s="28">
        <f t="shared" si="4"/>
        <v>500000</v>
      </c>
      <c r="J42" s="28">
        <f t="shared" si="4"/>
        <v>0</v>
      </c>
      <c r="K42" s="28">
        <f t="shared" si="4"/>
        <v>0</v>
      </c>
      <c r="L42" s="28">
        <f t="shared" si="4"/>
        <v>0</v>
      </c>
      <c r="M42" s="28">
        <f t="shared" si="4"/>
        <v>13244596</v>
      </c>
      <c r="N42" s="28">
        <f t="shared" si="4"/>
        <v>13722511</v>
      </c>
    </row>
    <row r="43" spans="1:14" s="12" customFormat="1" ht="51" customHeight="1">
      <c r="A43" s="16">
        <v>23</v>
      </c>
      <c r="B43" s="34" t="s">
        <v>91</v>
      </c>
      <c r="C43" s="35" t="s">
        <v>33</v>
      </c>
      <c r="D43" s="36" t="s">
        <v>92</v>
      </c>
      <c r="E43" s="36" t="s">
        <v>76</v>
      </c>
      <c r="F43" s="36" t="s">
        <v>65</v>
      </c>
      <c r="G43" s="37">
        <v>153103</v>
      </c>
      <c r="H43" s="37">
        <v>40000</v>
      </c>
      <c r="I43" s="37">
        <v>40000</v>
      </c>
      <c r="J43" s="37"/>
      <c r="K43" s="37"/>
      <c r="L43" s="37"/>
      <c r="M43" s="37">
        <v>113103</v>
      </c>
      <c r="N43" s="37"/>
    </row>
    <row r="44" spans="1:14" s="12" customFormat="1" ht="42" customHeight="1">
      <c r="A44" s="11"/>
      <c r="B44" s="24" t="s">
        <v>93</v>
      </c>
      <c r="C44" s="25"/>
      <c r="D44" s="26"/>
      <c r="E44" s="26"/>
      <c r="F44" s="26"/>
      <c r="G44" s="28">
        <f>G43</f>
        <v>153103</v>
      </c>
      <c r="H44" s="28">
        <f aca="true" t="shared" si="5" ref="H44:N44">H43</f>
        <v>40000</v>
      </c>
      <c r="I44" s="28">
        <f t="shared" si="5"/>
        <v>40000</v>
      </c>
      <c r="J44" s="28">
        <f t="shared" si="5"/>
        <v>0</v>
      </c>
      <c r="K44" s="28">
        <f t="shared" si="5"/>
        <v>0</v>
      </c>
      <c r="L44" s="28">
        <f t="shared" si="5"/>
        <v>0</v>
      </c>
      <c r="M44" s="28">
        <f t="shared" si="5"/>
        <v>113103</v>
      </c>
      <c r="N44" s="28">
        <f t="shared" si="5"/>
        <v>0</v>
      </c>
    </row>
    <row r="45" spans="1:14" s="15" customFormat="1" ht="44.25" customHeight="1">
      <c r="A45" s="14"/>
      <c r="B45" s="39" t="s">
        <v>31</v>
      </c>
      <c r="C45" s="40"/>
      <c r="D45" s="41"/>
      <c r="E45" s="41"/>
      <c r="F45" s="41"/>
      <c r="G45" s="42">
        <f>G17+G24+G31+G42+G26+G44</f>
        <v>77374936</v>
      </c>
      <c r="H45" s="42">
        <f aca="true" t="shared" si="6" ref="H45:N45">H17+H24+H31+H42+H26+H44</f>
        <v>8203071</v>
      </c>
      <c r="I45" s="42">
        <f t="shared" si="6"/>
        <v>7703071</v>
      </c>
      <c r="J45" s="42">
        <f t="shared" si="6"/>
        <v>0</v>
      </c>
      <c r="K45" s="42">
        <f t="shared" si="6"/>
        <v>0</v>
      </c>
      <c r="L45" s="42">
        <f t="shared" si="6"/>
        <v>500000</v>
      </c>
      <c r="M45" s="42">
        <f t="shared" si="6"/>
        <v>29841135</v>
      </c>
      <c r="N45" s="42">
        <f t="shared" si="6"/>
        <v>23472511</v>
      </c>
    </row>
    <row r="46" ht="15.75">
      <c r="M46" s="4"/>
    </row>
    <row r="47" ht="15.75">
      <c r="M47" s="4"/>
    </row>
    <row r="48" ht="15.75">
      <c r="M48" s="4"/>
    </row>
    <row r="49" spans="12:14" ht="29.25" customHeight="1">
      <c r="L49" s="43"/>
      <c r="M49" s="18" t="s">
        <v>30</v>
      </c>
      <c r="N49" s="43"/>
    </row>
    <row r="50" spans="12:14" ht="23.25">
      <c r="L50" s="43"/>
      <c r="M50" s="43"/>
      <c r="N50" s="43"/>
    </row>
    <row r="51" spans="12:14" ht="30.75" customHeight="1">
      <c r="L51" s="166" t="s">
        <v>28</v>
      </c>
      <c r="M51" s="166"/>
      <c r="N51" s="166"/>
    </row>
  </sheetData>
  <mergeCells count="12">
    <mergeCell ref="M13:M14"/>
    <mergeCell ref="N13:N14"/>
    <mergeCell ref="L51:N51"/>
    <mergeCell ref="E13:F13"/>
    <mergeCell ref="A11:N12"/>
    <mergeCell ref="A13:A14"/>
    <mergeCell ref="B13:B14"/>
    <mergeCell ref="I13:L13"/>
    <mergeCell ref="C13:C14"/>
    <mergeCell ref="D13:D14"/>
    <mergeCell ref="G13:G14"/>
    <mergeCell ref="H13:H14"/>
  </mergeCells>
  <printOptions/>
  <pageMargins left="1.14" right="0.2755905511811024" top="0.57" bottom="0.7874015748031497" header="0.3937007874015748" footer="0.5118110236220472"/>
  <pageSetup fitToHeight="2" horizontalDpi="300" verticalDpi="300" orientation="landscape" paperSize="9" scale="36" r:id="rId1"/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="75" zoomScaleNormal="75" zoomScaleSheetLayoutView="75" workbookViewId="0" topLeftCell="A1">
      <selection activeCell="E5" sqref="E5"/>
    </sheetView>
  </sheetViews>
  <sheetFormatPr defaultColWidth="9.00390625" defaultRowHeight="12.75"/>
  <cols>
    <col min="1" max="1" width="4.625" style="1" customWidth="1"/>
    <col min="2" max="2" width="15.625" style="1" customWidth="1"/>
    <col min="3" max="3" width="47.25390625" style="1" customWidth="1"/>
    <col min="4" max="4" width="19.125" style="1" customWidth="1"/>
    <col min="5" max="5" width="39.625" style="1" customWidth="1"/>
    <col min="6" max="16384" width="9.125" style="1" customWidth="1"/>
  </cols>
  <sheetData>
    <row r="1" ht="15.75">
      <c r="E1" s="139" t="s">
        <v>164</v>
      </c>
    </row>
    <row r="2" ht="15.75">
      <c r="E2" s="139" t="s">
        <v>169</v>
      </c>
    </row>
    <row r="3" ht="15.75">
      <c r="E3" s="139" t="s">
        <v>27</v>
      </c>
    </row>
    <row r="4" ht="15.75">
      <c r="E4" s="139" t="s">
        <v>167</v>
      </c>
    </row>
    <row r="6" ht="15.75">
      <c r="E6" s="139" t="s">
        <v>112</v>
      </c>
    </row>
    <row r="7" spans="3:5" ht="16.5">
      <c r="C7" s="96"/>
      <c r="E7" s="1" t="s">
        <v>113</v>
      </c>
    </row>
    <row r="8" ht="15.75">
      <c r="E8" s="1" t="s">
        <v>114</v>
      </c>
    </row>
    <row r="9" ht="15.75">
      <c r="E9" s="1" t="s">
        <v>115</v>
      </c>
    </row>
    <row r="11" spans="1:5" ht="15.75">
      <c r="A11" s="172" t="s">
        <v>116</v>
      </c>
      <c r="B11" s="172"/>
      <c r="C11" s="172"/>
      <c r="D11" s="172"/>
      <c r="E11" s="172"/>
    </row>
    <row r="12" ht="15.75">
      <c r="E12" s="3"/>
    </row>
    <row r="13" spans="1:5" s="103" customFormat="1" ht="55.5" customHeight="1">
      <c r="A13" s="102" t="s">
        <v>0</v>
      </c>
      <c r="B13" s="44" t="s">
        <v>11</v>
      </c>
      <c r="C13" s="44" t="s">
        <v>117</v>
      </c>
      <c r="D13" s="44" t="s">
        <v>118</v>
      </c>
      <c r="E13" s="44" t="s">
        <v>119</v>
      </c>
    </row>
    <row r="14" spans="1:5" s="4" customFormat="1" ht="12.75">
      <c r="A14" s="104">
        <v>1</v>
      </c>
      <c r="B14" s="104">
        <v>2</v>
      </c>
      <c r="C14" s="104">
        <v>3</v>
      </c>
      <c r="D14" s="104">
        <v>4</v>
      </c>
      <c r="E14" s="104">
        <v>5</v>
      </c>
    </row>
    <row r="15" spans="1:5" ht="42" customHeight="1">
      <c r="A15" s="105">
        <v>1</v>
      </c>
      <c r="B15" s="106" t="s">
        <v>120</v>
      </c>
      <c r="C15" s="107" t="s">
        <v>121</v>
      </c>
      <c r="D15" s="108">
        <v>25000</v>
      </c>
      <c r="E15" s="109" t="s">
        <v>122</v>
      </c>
    </row>
    <row r="16" spans="1:5" ht="27.75" customHeight="1">
      <c r="A16" s="97">
        <v>2</v>
      </c>
      <c r="B16" s="110"/>
      <c r="C16" s="111" t="s">
        <v>123</v>
      </c>
      <c r="D16" s="112">
        <f>SUM(D17:D18)</f>
        <v>909000</v>
      </c>
      <c r="E16" s="175" t="s">
        <v>124</v>
      </c>
    </row>
    <row r="17" spans="1:5" ht="18.75">
      <c r="A17" s="113"/>
      <c r="B17" s="114" t="s">
        <v>125</v>
      </c>
      <c r="C17" s="107" t="s">
        <v>137</v>
      </c>
      <c r="D17" s="108">
        <v>455000</v>
      </c>
      <c r="E17" s="176"/>
    </row>
    <row r="18" spans="1:5" ht="34.5" customHeight="1">
      <c r="A18" s="113"/>
      <c r="B18" s="110" t="s">
        <v>126</v>
      </c>
      <c r="C18" s="99" t="s">
        <v>127</v>
      </c>
      <c r="D18" s="98">
        <v>454000</v>
      </c>
      <c r="E18" s="177"/>
    </row>
    <row r="19" spans="1:5" ht="34.5" customHeight="1">
      <c r="A19" s="113">
        <v>3</v>
      </c>
      <c r="B19" s="106"/>
      <c r="C19" s="111" t="s">
        <v>128</v>
      </c>
      <c r="D19" s="112">
        <f>D26+D24+D22+D20</f>
        <v>215000</v>
      </c>
      <c r="E19" s="115"/>
    </row>
    <row r="20" spans="1:5" ht="37.5">
      <c r="A20" s="116"/>
      <c r="B20" s="106" t="s">
        <v>129</v>
      </c>
      <c r="C20" s="117" t="s">
        <v>130</v>
      </c>
      <c r="D20" s="118">
        <v>100000</v>
      </c>
      <c r="E20" s="173" t="s">
        <v>131</v>
      </c>
    </row>
    <row r="21" spans="1:5" ht="18.75">
      <c r="A21" s="119"/>
      <c r="B21" s="120"/>
      <c r="C21" s="121"/>
      <c r="D21" s="122"/>
      <c r="E21" s="174"/>
    </row>
    <row r="22" spans="1:5" ht="18.75">
      <c r="A22" s="119"/>
      <c r="B22" s="120"/>
      <c r="C22" s="117" t="s">
        <v>132</v>
      </c>
      <c r="D22" s="118">
        <v>95000</v>
      </c>
      <c r="E22" s="174"/>
    </row>
    <row r="23" spans="1:5" ht="18.75">
      <c r="A23" s="119"/>
      <c r="B23" s="120"/>
      <c r="C23" s="124"/>
      <c r="D23" s="125"/>
      <c r="E23" s="123"/>
    </row>
    <row r="24" spans="1:5" ht="18.75">
      <c r="A24" s="126"/>
      <c r="B24" s="127"/>
      <c r="C24" s="128" t="s">
        <v>133</v>
      </c>
      <c r="D24" s="118">
        <v>5000</v>
      </c>
      <c r="E24" s="129"/>
    </row>
    <row r="25" spans="1:5" ht="18.75">
      <c r="A25" s="113"/>
      <c r="B25" s="120"/>
      <c r="C25" s="130"/>
      <c r="D25" s="108"/>
      <c r="E25" s="123"/>
    </row>
    <row r="26" spans="1:5" ht="18.75">
      <c r="A26" s="113">
        <v>4</v>
      </c>
      <c r="B26" s="120" t="s">
        <v>134</v>
      </c>
      <c r="C26" s="130" t="s">
        <v>135</v>
      </c>
      <c r="D26" s="101">
        <v>15000</v>
      </c>
      <c r="E26" s="123" t="s">
        <v>136</v>
      </c>
    </row>
    <row r="27" spans="1:5" ht="18.75">
      <c r="A27" s="105"/>
      <c r="B27" s="106"/>
      <c r="C27" s="107"/>
      <c r="D27" s="131"/>
      <c r="E27" s="105"/>
    </row>
    <row r="28" spans="1:5" ht="18.75">
      <c r="A28" s="100"/>
      <c r="B28" s="127"/>
      <c r="C28" s="132" t="s">
        <v>31</v>
      </c>
      <c r="D28" s="133">
        <f>D16+D19+D15</f>
        <v>1149000</v>
      </c>
      <c r="E28" s="100"/>
    </row>
    <row r="29" ht="15.75">
      <c r="C29" s="134"/>
    </row>
    <row r="30" spans="3:5" ht="15.75">
      <c r="C30" s="134"/>
      <c r="E30" s="95"/>
    </row>
    <row r="31" spans="3:5" ht="15.75">
      <c r="C31" s="134"/>
      <c r="E31" s="95"/>
    </row>
    <row r="32" spans="3:5" ht="15.75">
      <c r="C32" s="134"/>
      <c r="E32" s="95" t="s">
        <v>30</v>
      </c>
    </row>
    <row r="33" ht="15.75">
      <c r="E33" s="95"/>
    </row>
    <row r="34" ht="15.75">
      <c r="E34" s="95" t="s">
        <v>28</v>
      </c>
    </row>
  </sheetData>
  <sheetProtection/>
  <mergeCells count="3">
    <mergeCell ref="A11:E11"/>
    <mergeCell ref="E20:E22"/>
    <mergeCell ref="E16:E18"/>
  </mergeCells>
  <printOptions/>
  <pageMargins left="0.66" right="0.5118110236220472" top="1.88" bottom="0.7874015748031497" header="0.3937007874015748" footer="0.5118110236220472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="75" zoomScaleNormal="75" zoomScaleSheetLayoutView="75" workbookViewId="0" topLeftCell="A7">
      <selection activeCell="H21" sqref="H21"/>
    </sheetView>
  </sheetViews>
  <sheetFormatPr defaultColWidth="9.00390625" defaultRowHeight="12.75"/>
  <cols>
    <col min="1" max="1" width="4.375" style="1" customWidth="1"/>
    <col min="2" max="2" width="17.00390625" style="1" customWidth="1"/>
    <col min="3" max="3" width="9.00390625" style="1" customWidth="1"/>
    <col min="4" max="4" width="13.625" style="1" customWidth="1"/>
    <col min="5" max="6" width="13.125" style="1" customWidth="1"/>
    <col min="7" max="7" width="9.75390625" style="1" customWidth="1"/>
    <col min="8" max="8" width="14.625" style="1" customWidth="1"/>
    <col min="9" max="9" width="15.375" style="1" customWidth="1"/>
    <col min="10" max="10" width="13.25390625" style="1" customWidth="1"/>
    <col min="11" max="11" width="12.75390625" style="1" customWidth="1"/>
    <col min="12" max="12" width="12.25390625" style="1" customWidth="1"/>
    <col min="13" max="16384" width="9.125" style="1" customWidth="1"/>
  </cols>
  <sheetData>
    <row r="1" ht="15.75">
      <c r="J1" s="1" t="s">
        <v>138</v>
      </c>
    </row>
    <row r="2" ht="15.75">
      <c r="J2" s="1" t="s">
        <v>168</v>
      </c>
    </row>
    <row r="3" ht="15.75">
      <c r="J3" s="1" t="s">
        <v>27</v>
      </c>
    </row>
    <row r="4" ht="15.75">
      <c r="J4" s="1" t="s">
        <v>167</v>
      </c>
    </row>
    <row r="6" spans="10:11" ht="15.75">
      <c r="J6" s="8" t="s">
        <v>138</v>
      </c>
      <c r="K6" s="8"/>
    </row>
    <row r="7" spans="10:11" ht="15.75">
      <c r="J7" s="8" t="s">
        <v>86</v>
      </c>
      <c r="K7" s="8"/>
    </row>
    <row r="8" spans="7:11" ht="15.75">
      <c r="G8" s="2"/>
      <c r="J8" s="8" t="s">
        <v>27</v>
      </c>
      <c r="K8" s="8"/>
    </row>
    <row r="9" spans="10:11" ht="15.75">
      <c r="J9" s="8" t="s">
        <v>139</v>
      </c>
      <c r="K9" s="8"/>
    </row>
    <row r="10" spans="1:12" ht="15.75" customHeight="1">
      <c r="A10" s="179" t="s">
        <v>140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</row>
    <row r="11" spans="11:12" ht="15.75">
      <c r="K11" s="3"/>
      <c r="L11" s="3" t="s">
        <v>1</v>
      </c>
    </row>
    <row r="12" spans="1:12" s="135" customFormat="1" ht="16.5" customHeight="1">
      <c r="A12" s="180" t="s">
        <v>0</v>
      </c>
      <c r="B12" s="180" t="s">
        <v>141</v>
      </c>
      <c r="C12" s="180" t="s">
        <v>11</v>
      </c>
      <c r="D12" s="180" t="s">
        <v>142</v>
      </c>
      <c r="E12" s="180" t="s">
        <v>143</v>
      </c>
      <c r="F12" s="183" t="s">
        <v>144</v>
      </c>
      <c r="G12" s="184"/>
      <c r="H12" s="180" t="s">
        <v>145</v>
      </c>
      <c r="I12" s="180" t="s">
        <v>146</v>
      </c>
      <c r="J12" s="180"/>
      <c r="K12" s="180"/>
      <c r="L12" s="181" t="s">
        <v>147</v>
      </c>
    </row>
    <row r="13" spans="1:12" s="7" customFormat="1" ht="51">
      <c r="A13" s="180"/>
      <c r="B13" s="180"/>
      <c r="C13" s="180"/>
      <c r="D13" s="180"/>
      <c r="E13" s="180"/>
      <c r="F13" s="136" t="s">
        <v>148</v>
      </c>
      <c r="G13" s="136" t="s">
        <v>149</v>
      </c>
      <c r="H13" s="180"/>
      <c r="I13" s="136" t="s">
        <v>150</v>
      </c>
      <c r="J13" s="136" t="s">
        <v>151</v>
      </c>
      <c r="K13" s="136" t="s">
        <v>152</v>
      </c>
      <c r="L13" s="182"/>
    </row>
    <row r="14" spans="1:12" s="6" customFormat="1" ht="11.2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</row>
    <row r="15" spans="1:12" ht="15.75">
      <c r="A15" s="137">
        <v>1</v>
      </c>
      <c r="B15" s="188" t="s">
        <v>153</v>
      </c>
      <c r="C15" s="137" t="s">
        <v>154</v>
      </c>
      <c r="D15" s="147">
        <v>439200</v>
      </c>
      <c r="E15" s="147">
        <v>6600000</v>
      </c>
      <c r="F15" s="147"/>
      <c r="G15" s="147"/>
      <c r="H15" s="147">
        <v>6831500</v>
      </c>
      <c r="I15" s="147">
        <v>2319700</v>
      </c>
      <c r="J15" s="147">
        <v>190000</v>
      </c>
      <c r="K15" s="147">
        <v>100000</v>
      </c>
      <c r="L15" s="147">
        <v>471000</v>
      </c>
    </row>
    <row r="16" spans="1:12" ht="15.75">
      <c r="A16" s="140"/>
      <c r="B16" s="189"/>
      <c r="C16" s="140" t="s">
        <v>155</v>
      </c>
      <c r="D16" s="148"/>
      <c r="E16" s="148">
        <v>4409000</v>
      </c>
      <c r="F16" s="148"/>
      <c r="G16" s="148"/>
      <c r="H16" s="148">
        <v>4145700</v>
      </c>
      <c r="I16" s="148">
        <v>506300</v>
      </c>
      <c r="J16" s="148"/>
      <c r="K16" s="148"/>
      <c r="L16" s="148"/>
    </row>
    <row r="17" spans="1:12" ht="15.75">
      <c r="A17" s="141"/>
      <c r="B17" s="141" t="s">
        <v>156</v>
      </c>
      <c r="C17" s="141"/>
      <c r="D17" s="149">
        <f>SUM(D15:D16)</f>
        <v>439200</v>
      </c>
      <c r="E17" s="149">
        <f aca="true" t="shared" si="0" ref="E17:L17">SUM(E15:E16)</f>
        <v>11009000</v>
      </c>
      <c r="F17" s="149">
        <f t="shared" si="0"/>
        <v>0</v>
      </c>
      <c r="G17" s="149">
        <f t="shared" si="0"/>
        <v>0</v>
      </c>
      <c r="H17" s="149">
        <f t="shared" si="0"/>
        <v>10977200</v>
      </c>
      <c r="I17" s="149">
        <f t="shared" si="0"/>
        <v>2826000</v>
      </c>
      <c r="J17" s="149">
        <f t="shared" si="0"/>
        <v>190000</v>
      </c>
      <c r="K17" s="149">
        <f t="shared" si="0"/>
        <v>100000</v>
      </c>
      <c r="L17" s="149">
        <f t="shared" si="0"/>
        <v>471000</v>
      </c>
    </row>
    <row r="18" spans="1:12" ht="15.75">
      <c r="A18" s="140">
        <v>2</v>
      </c>
      <c r="B18" s="188" t="s">
        <v>157</v>
      </c>
      <c r="C18" s="140" t="s">
        <v>158</v>
      </c>
      <c r="D18" s="148">
        <v>360000</v>
      </c>
      <c r="E18" s="148">
        <v>2841550</v>
      </c>
      <c r="F18" s="148"/>
      <c r="G18" s="148"/>
      <c r="H18" s="148">
        <v>2826250</v>
      </c>
      <c r="I18" s="148">
        <v>1257700</v>
      </c>
      <c r="J18" s="148">
        <v>179850</v>
      </c>
      <c r="K18" s="148">
        <v>100000</v>
      </c>
      <c r="L18" s="148">
        <v>393000</v>
      </c>
    </row>
    <row r="19" spans="1:12" ht="15.75">
      <c r="A19" s="140"/>
      <c r="B19" s="190"/>
      <c r="C19" s="140" t="s">
        <v>159</v>
      </c>
      <c r="D19" s="148"/>
      <c r="E19" s="148">
        <v>2347000</v>
      </c>
      <c r="F19" s="148"/>
      <c r="G19" s="148"/>
      <c r="H19" s="148">
        <v>2329300</v>
      </c>
      <c r="I19" s="148">
        <v>1153900</v>
      </c>
      <c r="J19" s="148">
        <v>236200</v>
      </c>
      <c r="K19" s="148"/>
      <c r="L19" s="148"/>
    </row>
    <row r="20" spans="1:12" ht="15.75">
      <c r="A20" s="185" t="s">
        <v>160</v>
      </c>
      <c r="B20" s="185"/>
      <c r="C20" s="141"/>
      <c r="D20" s="149">
        <f>SUM(D18:D19)</f>
        <v>360000</v>
      </c>
      <c r="E20" s="149">
        <f aca="true" t="shared" si="1" ref="E20:L20">SUM(E18:E19)</f>
        <v>5188550</v>
      </c>
      <c r="F20" s="149">
        <f t="shared" si="1"/>
        <v>0</v>
      </c>
      <c r="G20" s="149">
        <f t="shared" si="1"/>
        <v>0</v>
      </c>
      <c r="H20" s="149">
        <f t="shared" si="1"/>
        <v>5155550</v>
      </c>
      <c r="I20" s="149">
        <f t="shared" si="1"/>
        <v>2411600</v>
      </c>
      <c r="J20" s="149">
        <f t="shared" si="1"/>
        <v>416050</v>
      </c>
      <c r="K20" s="149">
        <f t="shared" si="1"/>
        <v>100000</v>
      </c>
      <c r="L20" s="149">
        <f t="shared" si="1"/>
        <v>393000</v>
      </c>
    </row>
    <row r="21" spans="1:12" ht="15.75">
      <c r="A21" s="137">
        <v>3</v>
      </c>
      <c r="B21" s="138" t="s">
        <v>161</v>
      </c>
      <c r="C21" s="137" t="s">
        <v>162</v>
      </c>
      <c r="D21" s="147">
        <v>207525</v>
      </c>
      <c r="E21" s="147">
        <v>3280305</v>
      </c>
      <c r="F21" s="147">
        <v>2526000</v>
      </c>
      <c r="G21" s="147"/>
      <c r="H21" s="147">
        <v>3273532</v>
      </c>
      <c r="I21" s="147">
        <v>2523450</v>
      </c>
      <c r="J21" s="147"/>
      <c r="K21" s="147"/>
      <c r="L21" s="147">
        <v>214298</v>
      </c>
    </row>
    <row r="22" spans="1:12" ht="15.75">
      <c r="A22" s="141"/>
      <c r="B22" s="141" t="s">
        <v>156</v>
      </c>
      <c r="C22" s="141"/>
      <c r="D22" s="149">
        <f>SUM(D21)</f>
        <v>207525</v>
      </c>
      <c r="E22" s="149">
        <f aca="true" t="shared" si="2" ref="E22:L22">SUM(E21)</f>
        <v>3280305</v>
      </c>
      <c r="F22" s="149">
        <f t="shared" si="2"/>
        <v>2526000</v>
      </c>
      <c r="G22" s="149">
        <f t="shared" si="2"/>
        <v>0</v>
      </c>
      <c r="H22" s="149">
        <f t="shared" si="2"/>
        <v>3273532</v>
      </c>
      <c r="I22" s="149">
        <f t="shared" si="2"/>
        <v>2523450</v>
      </c>
      <c r="J22" s="149">
        <f t="shared" si="2"/>
        <v>0</v>
      </c>
      <c r="K22" s="149">
        <f t="shared" si="2"/>
        <v>0</v>
      </c>
      <c r="L22" s="149">
        <f t="shared" si="2"/>
        <v>214298</v>
      </c>
    </row>
    <row r="23" spans="1:12" ht="26.25">
      <c r="A23" s="140">
        <v>4</v>
      </c>
      <c r="B23" s="142" t="s">
        <v>165</v>
      </c>
      <c r="C23" s="140" t="s">
        <v>163</v>
      </c>
      <c r="D23" s="148">
        <v>36951</v>
      </c>
      <c r="E23" s="148">
        <f>966800+80000</f>
        <v>1046800</v>
      </c>
      <c r="F23" s="148">
        <f>380000+80000</f>
        <v>460000</v>
      </c>
      <c r="G23" s="148"/>
      <c r="H23" s="148">
        <f>966287+80000</f>
        <v>1046287</v>
      </c>
      <c r="I23" s="148">
        <v>442270</v>
      </c>
      <c r="J23" s="148">
        <v>11500</v>
      </c>
      <c r="K23" s="148"/>
      <c r="L23" s="148">
        <v>37464</v>
      </c>
    </row>
    <row r="24" spans="1:12" ht="15.75">
      <c r="A24" s="143"/>
      <c r="B24" s="144" t="s">
        <v>160</v>
      </c>
      <c r="C24" s="141"/>
      <c r="D24" s="149">
        <f>SUM(D23)</f>
        <v>36951</v>
      </c>
      <c r="E24" s="149">
        <f aca="true" t="shared" si="3" ref="E24:L24">SUM(E23)</f>
        <v>1046800</v>
      </c>
      <c r="F24" s="149">
        <f t="shared" si="3"/>
        <v>460000</v>
      </c>
      <c r="G24" s="149">
        <f t="shared" si="3"/>
        <v>0</v>
      </c>
      <c r="H24" s="149">
        <f t="shared" si="3"/>
        <v>1046287</v>
      </c>
      <c r="I24" s="149">
        <f t="shared" si="3"/>
        <v>442270</v>
      </c>
      <c r="J24" s="149">
        <f t="shared" si="3"/>
        <v>11500</v>
      </c>
      <c r="K24" s="149">
        <f t="shared" si="3"/>
        <v>0</v>
      </c>
      <c r="L24" s="149">
        <f t="shared" si="3"/>
        <v>37464</v>
      </c>
    </row>
    <row r="25" spans="1:12" ht="16.5" thickBot="1">
      <c r="A25" s="186" t="s">
        <v>31</v>
      </c>
      <c r="B25" s="187"/>
      <c r="C25" s="145"/>
      <c r="D25" s="150">
        <f>D17+D20+D22+D24</f>
        <v>1043676</v>
      </c>
      <c r="E25" s="150">
        <f aca="true" t="shared" si="4" ref="E25:L25">E17+E20+E22+E24</f>
        <v>20524655</v>
      </c>
      <c r="F25" s="150">
        <f t="shared" si="4"/>
        <v>2986000</v>
      </c>
      <c r="G25" s="150">
        <f t="shared" si="4"/>
        <v>0</v>
      </c>
      <c r="H25" s="150">
        <f t="shared" si="4"/>
        <v>20452569</v>
      </c>
      <c r="I25" s="150">
        <f t="shared" si="4"/>
        <v>8203320</v>
      </c>
      <c r="J25" s="150">
        <f t="shared" si="4"/>
        <v>617550</v>
      </c>
      <c r="K25" s="150">
        <f t="shared" si="4"/>
        <v>200000</v>
      </c>
      <c r="L25" s="150">
        <f t="shared" si="4"/>
        <v>1115762</v>
      </c>
    </row>
    <row r="26" spans="1:12" ht="16.5" thickTop="1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</row>
    <row r="27" spans="1:12" ht="15.75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</row>
    <row r="28" spans="1:12" ht="15.75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</row>
    <row r="29" spans="1:12" ht="15.75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4"/>
      <c r="L29" s="146"/>
    </row>
    <row r="30" spans="1:12" ht="15.7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4" t="s">
        <v>30</v>
      </c>
      <c r="L30" s="146"/>
    </row>
    <row r="32" spans="10:12" ht="15.75">
      <c r="J32" s="178" t="s">
        <v>28</v>
      </c>
      <c r="K32" s="178"/>
      <c r="L32" s="178"/>
    </row>
  </sheetData>
  <mergeCells count="15">
    <mergeCell ref="A25:B25"/>
    <mergeCell ref="A12:A13"/>
    <mergeCell ref="B12:B13"/>
    <mergeCell ref="B15:B16"/>
    <mergeCell ref="B18:B19"/>
    <mergeCell ref="J32:L32"/>
    <mergeCell ref="A10:L10"/>
    <mergeCell ref="C12:C13"/>
    <mergeCell ref="D12:D13"/>
    <mergeCell ref="L12:L13"/>
    <mergeCell ref="E12:E13"/>
    <mergeCell ref="H12:H13"/>
    <mergeCell ref="I12:K12"/>
    <mergeCell ref="F12:G12"/>
    <mergeCell ref="A20:B20"/>
  </mergeCells>
  <printOptions/>
  <pageMargins left="0.34" right="0.36" top="0.3937007874015748" bottom="0.7874015748031497" header="0.3937007874015748" footer="0.5118110236220472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___</cp:lastModifiedBy>
  <cp:lastPrinted>2004-12-13T09:06:26Z</cp:lastPrinted>
  <dcterms:created xsi:type="dcterms:W3CDTF">2000-10-09T19:11:55Z</dcterms:created>
  <dcterms:modified xsi:type="dcterms:W3CDTF">2004-12-13T09:06:50Z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